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deisgroup-my.sharepoint.com/personal/jerome_nolesini_edeis_com/Documents/Bureau/AO AOT 2025/2025/Annexes/"/>
    </mc:Choice>
  </mc:AlternateContent>
  <xr:revisionPtr revIDLastSave="428" documentId="8_{545B1FF6-0CC9-4709-924B-17FDA88312DB}" xr6:coauthVersionLast="47" xr6:coauthVersionMax="47" xr10:uidLastSave="{8C4A0BD5-F485-4E6F-A82B-43FE827B3758}"/>
  <bookViews>
    <workbookView xWindow="25490" yWindow="-5050" windowWidth="38620" windowHeight="21100" xr2:uid="{D52F75D0-4319-40CE-8F4C-7D96448C1286}"/>
  </bookViews>
  <sheets>
    <sheet name="1 - Informations générales" sheetId="1" r:id="rId1"/>
    <sheet name="2 - Dimension de la Société" sheetId="2" r:id="rId2"/>
    <sheet name="3 - Experience" sheetId="3" r:id="rId3"/>
    <sheet name="4 - Ratios Economiques" sheetId="4" r:id="rId4"/>
    <sheet name="5 - Tarifs &amp; Services" sheetId="5" r:id="rId5"/>
    <sheet name="6 - Marketing &amp; Qualité" sheetId="6" r:id="rId6"/>
    <sheet name="7 - Technique &amp; Investissement" sheetId="7" r:id="rId7"/>
    <sheet name="8 - Engagement financier" sheetId="8" r:id="rId8"/>
    <sheet name="9 - Business plan 5 ans" sheetId="9" r:id="rId9"/>
  </sheets>
  <definedNames>
    <definedName name="_xlnm.Print_Area" localSheetId="0">'1 - Informations générales'!$B$2:$K$36</definedName>
    <definedName name="_xlnm.Print_Area" localSheetId="1">'2 - Dimension de la Société'!$B$3:$R$32</definedName>
    <definedName name="_xlnm.Print_Area" localSheetId="2">'3 - Experience'!$B$3:$H$32</definedName>
    <definedName name="_xlnm.Print_Area" localSheetId="3">'4 - Ratios Economiques'!$B$4:$O$35</definedName>
    <definedName name="_xlnm.Print_Area" localSheetId="4">'5 - Tarifs &amp; Services'!$B$2:$H$75</definedName>
    <definedName name="_xlnm.Print_Area" localSheetId="5">'6 - Marketing &amp; Qualité'!$B$2:$G$33</definedName>
    <definedName name="_xlnm.Print_Area" localSheetId="6">'7 - Technique &amp; Investissement'!$B$2:$G$32</definedName>
    <definedName name="_xlnm.Print_Area" localSheetId="7">'8 - Engagement financier'!$B$2:$L$53</definedName>
    <definedName name="_xlnm.Print_Area" localSheetId="8">'9 - Business plan 5 ans'!$B$2:$N$40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8" l="1"/>
  <c r="G37" i="8"/>
  <c r="H37" i="8"/>
  <c r="I37" i="8"/>
  <c r="F36" i="8"/>
  <c r="G36" i="8"/>
  <c r="H36" i="8"/>
  <c r="I36" i="8"/>
  <c r="J36" i="8"/>
  <c r="K36" i="8"/>
  <c r="I12" i="8"/>
  <c r="K9" i="9"/>
  <c r="I15" i="8"/>
  <c r="I17" i="8"/>
  <c r="I19" i="8"/>
  <c r="I21" i="8"/>
  <c r="I23" i="8"/>
  <c r="K14" i="9"/>
  <c r="K15" i="9"/>
  <c r="K23" i="9"/>
  <c r="K26" i="9"/>
  <c r="H12" i="8"/>
  <c r="I9" i="9"/>
  <c r="H15" i="8"/>
  <c r="H17" i="8"/>
  <c r="H19" i="8"/>
  <c r="H21" i="8"/>
  <c r="H23" i="8"/>
  <c r="I14" i="9"/>
  <c r="I15" i="9"/>
  <c r="I23" i="9"/>
  <c r="I26" i="9"/>
  <c r="G12" i="8"/>
  <c r="G9" i="9"/>
  <c r="G15" i="8"/>
  <c r="G17" i="8"/>
  <c r="G19" i="8"/>
  <c r="G21" i="8"/>
  <c r="G23" i="8"/>
  <c r="G14" i="9"/>
  <c r="G15" i="9"/>
  <c r="G23" i="9"/>
  <c r="G26" i="9"/>
  <c r="F12" i="8"/>
  <c r="E9" i="9"/>
  <c r="F15" i="8"/>
  <c r="F17" i="8"/>
  <c r="F19" i="8"/>
  <c r="F21" i="8"/>
  <c r="F23" i="8"/>
  <c r="E14" i="9"/>
  <c r="E15" i="9"/>
  <c r="E23" i="9"/>
  <c r="E26" i="9"/>
  <c r="E12" i="8"/>
  <c r="C9" i="9"/>
  <c r="E15" i="8"/>
  <c r="E17" i="8"/>
  <c r="E19" i="8"/>
  <c r="E21" i="8"/>
  <c r="E23" i="8"/>
  <c r="C14" i="9"/>
  <c r="C15" i="9"/>
  <c r="C21" i="9"/>
  <c r="C23" i="9"/>
  <c r="M9" i="9"/>
  <c r="D28" i="9"/>
  <c r="B4" i="9"/>
  <c r="B3" i="9"/>
  <c r="M11" i="9"/>
  <c r="M12" i="9"/>
  <c r="M13" i="9"/>
  <c r="M14" i="9"/>
  <c r="M15" i="9"/>
  <c r="M16" i="9"/>
  <c r="M17" i="9"/>
  <c r="M18" i="9"/>
  <c r="M19" i="9"/>
  <c r="M20" i="9"/>
  <c r="M21" i="9"/>
  <c r="M23" i="9"/>
  <c r="M25" i="9"/>
  <c r="M26" i="9"/>
  <c r="N26" i="9"/>
  <c r="K21" i="9"/>
  <c r="L26" i="9"/>
  <c r="I21" i="9"/>
  <c r="J26" i="9"/>
  <c r="G21" i="9"/>
  <c r="H26" i="9"/>
  <c r="E21" i="9"/>
  <c r="F26" i="9"/>
  <c r="C26" i="9"/>
  <c r="D26" i="9"/>
  <c r="N25" i="9"/>
  <c r="L25" i="9"/>
  <c r="J25" i="9"/>
  <c r="H25" i="9"/>
  <c r="F25" i="9"/>
  <c r="D25" i="9"/>
  <c r="N23" i="9"/>
  <c r="L23" i="9"/>
  <c r="J23" i="9"/>
  <c r="H23" i="9"/>
  <c r="F23" i="9"/>
  <c r="D23" i="9"/>
  <c r="N21" i="9"/>
  <c r="L21" i="9"/>
  <c r="J21" i="9"/>
  <c r="H21" i="9"/>
  <c r="F21" i="9"/>
  <c r="D21" i="9"/>
  <c r="N20" i="9"/>
  <c r="L20" i="9"/>
  <c r="J20" i="9"/>
  <c r="H20" i="9"/>
  <c r="F20" i="9"/>
  <c r="D20" i="9"/>
  <c r="N19" i="9"/>
  <c r="L19" i="9"/>
  <c r="J19" i="9"/>
  <c r="H19" i="9"/>
  <c r="F19" i="9"/>
  <c r="D19" i="9"/>
  <c r="N18" i="9"/>
  <c r="L18" i="9"/>
  <c r="J18" i="9"/>
  <c r="H18" i="9"/>
  <c r="F18" i="9"/>
  <c r="D18" i="9"/>
  <c r="N17" i="9"/>
  <c r="L17" i="9"/>
  <c r="J17" i="9"/>
  <c r="H17" i="9"/>
  <c r="F17" i="9"/>
  <c r="D17" i="9"/>
  <c r="N16" i="9"/>
  <c r="L16" i="9"/>
  <c r="J16" i="9"/>
  <c r="H16" i="9"/>
  <c r="F16" i="9"/>
  <c r="D16" i="9"/>
  <c r="N15" i="9"/>
  <c r="L15" i="9"/>
  <c r="J15" i="9"/>
  <c r="H15" i="9"/>
  <c r="F15" i="9"/>
  <c r="D15" i="9"/>
  <c r="N14" i="9"/>
  <c r="L14" i="9"/>
  <c r="J14" i="9"/>
  <c r="H14" i="9"/>
  <c r="F14" i="9"/>
  <c r="D14" i="9"/>
  <c r="N13" i="9"/>
  <c r="L13" i="9"/>
  <c r="J13" i="9"/>
  <c r="H13" i="9"/>
  <c r="F13" i="9"/>
  <c r="D13" i="9"/>
  <c r="N12" i="9"/>
  <c r="L12" i="9"/>
  <c r="J12" i="9"/>
  <c r="H12" i="9"/>
  <c r="F12" i="9"/>
  <c r="D12" i="9"/>
  <c r="N11" i="9"/>
  <c r="L11" i="9"/>
  <c r="J11" i="9"/>
  <c r="H11" i="9"/>
  <c r="F11" i="9"/>
  <c r="D11" i="9"/>
  <c r="N9" i="9"/>
  <c r="L9" i="9"/>
  <c r="J9" i="9"/>
  <c r="H9" i="9"/>
  <c r="F9" i="9"/>
  <c r="D9" i="9"/>
  <c r="C35" i="8"/>
  <c r="D17" i="7"/>
  <c r="K15" i="8"/>
  <c r="K26" i="8"/>
  <c r="K17" i="8"/>
  <c r="K28" i="8"/>
  <c r="K19" i="8"/>
  <c r="K30" i="8"/>
  <c r="K21" i="8"/>
  <c r="K32" i="8"/>
  <c r="K34" i="8"/>
  <c r="J15" i="8"/>
  <c r="J26" i="8"/>
  <c r="J17" i="8"/>
  <c r="J28" i="8"/>
  <c r="J19" i="8"/>
  <c r="J30" i="8"/>
  <c r="J21" i="8"/>
  <c r="J32" i="8"/>
  <c r="J34" i="8"/>
  <c r="I26" i="8"/>
  <c r="I28" i="8"/>
  <c r="I30" i="8"/>
  <c r="I32" i="8"/>
  <c r="I34" i="8"/>
  <c r="H26" i="8"/>
  <c r="H28" i="8"/>
  <c r="H30" i="8"/>
  <c r="H32" i="8"/>
  <c r="H34" i="8"/>
  <c r="G26" i="8"/>
  <c r="G28" i="8"/>
  <c r="G30" i="8"/>
  <c r="G32" i="8"/>
  <c r="G34" i="8"/>
  <c r="F26" i="8"/>
  <c r="F28" i="8"/>
  <c r="F30" i="8"/>
  <c r="F32" i="8"/>
  <c r="F34" i="8"/>
  <c r="E26" i="8"/>
  <c r="E28" i="8"/>
  <c r="E30" i="8"/>
  <c r="E32" i="8"/>
  <c r="E34" i="8"/>
  <c r="K23" i="8"/>
  <c r="J23" i="8"/>
  <c r="D43" i="8"/>
  <c r="B4" i="8"/>
  <c r="B3" i="8"/>
  <c r="L35" i="8"/>
  <c r="L34" i="8"/>
  <c r="L23" i="8"/>
  <c r="L33" i="8"/>
  <c r="K33" i="8"/>
  <c r="J33" i="8"/>
  <c r="I33" i="8"/>
  <c r="H33" i="8"/>
  <c r="G33" i="8"/>
  <c r="F33" i="8"/>
  <c r="E33" i="8"/>
  <c r="L32" i="8"/>
  <c r="L21" i="8"/>
  <c r="L31" i="8"/>
  <c r="C20" i="8"/>
  <c r="C31" i="8"/>
  <c r="L30" i="8"/>
  <c r="L19" i="8"/>
  <c r="L29" i="8"/>
  <c r="C18" i="8"/>
  <c r="C29" i="8"/>
  <c r="L28" i="8"/>
  <c r="L17" i="8"/>
  <c r="L27" i="8"/>
  <c r="C16" i="8"/>
  <c r="C27" i="8"/>
  <c r="L26" i="8"/>
  <c r="L15" i="8"/>
  <c r="L25" i="8"/>
  <c r="C14" i="8"/>
  <c r="C25" i="8"/>
  <c r="J12" i="8"/>
  <c r="K12" i="8"/>
  <c r="L12" i="8"/>
  <c r="L22" i="8"/>
  <c r="K22" i="8"/>
  <c r="J22" i="8"/>
  <c r="I22" i="8"/>
  <c r="H22" i="8"/>
  <c r="G22" i="8"/>
  <c r="F22" i="8"/>
  <c r="E22" i="8"/>
  <c r="L11" i="8"/>
  <c r="L20" i="8"/>
  <c r="L10" i="8"/>
  <c r="L18" i="8"/>
  <c r="L9" i="8"/>
  <c r="L16" i="8"/>
  <c r="L8" i="8"/>
  <c r="L14" i="8"/>
  <c r="D14" i="7"/>
  <c r="C20" i="7"/>
  <c r="B4" i="7"/>
  <c r="B3" i="7"/>
  <c r="D20" i="6"/>
  <c r="B4" i="6"/>
  <c r="B3" i="6"/>
  <c r="C64" i="5"/>
  <c r="D24" i="4"/>
  <c r="C21" i="3"/>
  <c r="E20" i="2"/>
  <c r="B4" i="5"/>
  <c r="B3" i="5"/>
  <c r="B6" i="4"/>
  <c r="B5" i="4"/>
  <c r="N13" i="4"/>
  <c r="N22" i="4"/>
  <c r="K22" i="4"/>
  <c r="H22" i="4"/>
  <c r="E22" i="4"/>
  <c r="N15" i="4"/>
  <c r="N21" i="4"/>
  <c r="O21" i="4"/>
  <c r="K21" i="4"/>
  <c r="L21" i="4"/>
  <c r="H21" i="4"/>
  <c r="I21" i="4"/>
  <c r="E21" i="4"/>
  <c r="F21" i="4"/>
  <c r="N16" i="4"/>
  <c r="N19" i="4"/>
  <c r="K19" i="4"/>
  <c r="H19" i="4"/>
  <c r="E19" i="4"/>
  <c r="N18" i="4"/>
  <c r="O18" i="4"/>
  <c r="L18" i="4"/>
  <c r="I18" i="4"/>
  <c r="F18" i="4"/>
  <c r="O15" i="4"/>
  <c r="L15" i="4"/>
  <c r="I15" i="4"/>
  <c r="F15" i="4"/>
  <c r="N12" i="4"/>
  <c r="O12" i="4"/>
  <c r="L12" i="4"/>
  <c r="I12" i="4"/>
  <c r="F12" i="4"/>
  <c r="C11" i="3"/>
  <c r="B5" i="3"/>
  <c r="B4" i="3"/>
  <c r="F19" i="3"/>
  <c r="E19" i="3"/>
  <c r="G12" i="2"/>
  <c r="E17" i="2"/>
  <c r="B5" i="2"/>
  <c r="B4" i="2"/>
  <c r="M18" i="2"/>
  <c r="K18" i="2"/>
  <c r="I18" i="2"/>
  <c r="G18" i="2"/>
  <c r="E18" i="2"/>
  <c r="N12" i="2"/>
  <c r="M12" i="2"/>
  <c r="L12" i="2"/>
  <c r="K12" i="2"/>
  <c r="J12" i="2"/>
  <c r="I12" i="2"/>
  <c r="H12" i="2"/>
  <c r="R9" i="2"/>
  <c r="Q9" i="2"/>
  <c r="P9" i="2"/>
  <c r="O9" i="2"/>
</calcChain>
</file>

<file path=xl/sharedStrings.xml><?xml version="1.0" encoding="utf-8"?>
<sst xmlns="http://schemas.openxmlformats.org/spreadsheetml/2006/main" count="358" uniqueCount="185">
  <si>
    <t>CONSULTATION POUR LE LOT N°1 (Zone publique)</t>
  </si>
  <si>
    <t xml:space="preserve"> BAR/SNACKING - BOUTIQUE</t>
  </si>
  <si>
    <t>EDEIS AEROPORT NIMES</t>
  </si>
  <si>
    <t>Nom de la société candidate----&gt;</t>
  </si>
  <si>
    <t>Ces informations seront automatiquement répliquées sur les onglets suivants</t>
  </si>
  <si>
    <t>Fichier rempli le (jj-mm-aaaa) ----&gt;</t>
  </si>
  <si>
    <t>Coordonnées de la personne à contacter</t>
  </si>
  <si>
    <t>Nom</t>
  </si>
  <si>
    <t>Fonction</t>
  </si>
  <si>
    <t>N° téléphone</t>
  </si>
  <si>
    <t>Adresse email</t>
  </si>
  <si>
    <t>Toutes les cellules jaunes doivent être remplies. Les autres sont verrouillées (sauf commentaires).</t>
  </si>
  <si>
    <t xml:space="preserve">Si pour une cellule jaune l'information n'est pas disponible indiquer 0 (zero) </t>
  </si>
  <si>
    <t>Signature</t>
  </si>
  <si>
    <r>
      <t>&lt;----</t>
    </r>
    <r>
      <rPr>
        <u/>
        <sz val="14"/>
        <color indexed="10"/>
        <rFont val="Aptos"/>
        <family val="2"/>
      </rPr>
      <t xml:space="preserve">Pour tous les onglets de ce fichier veuillez OBLIGATOIREMENT ajouter votre signature (uniquement sur la copie papier). </t>
    </r>
  </si>
  <si>
    <t>Sur chaque onglet vous trouverez une zone non verrouillée où il vous sera possible d'ajouter, si vous le souhaitez, des commentaires ou informations complémentaires.</t>
  </si>
  <si>
    <t>Commentaires</t>
  </si>
  <si>
    <t>FORMULAIRE 2 - DIMENSION DE LA SOCIETE</t>
  </si>
  <si>
    <t>MOYENNE</t>
  </si>
  <si>
    <t>Chiffre d'Affaires GLOBAL de la Société (ou du Consortium)      (en €)</t>
  </si>
  <si>
    <t>Nîmes + départements du Gard et limitrophes</t>
  </si>
  <si>
    <t>Total France</t>
  </si>
  <si>
    <t>Total Europe</t>
  </si>
  <si>
    <t>Total monde</t>
  </si>
  <si>
    <t xml:space="preserve">D% </t>
  </si>
  <si>
    <t>(1) Total France = Total Région + reste de France</t>
  </si>
  <si>
    <t>A/A-1</t>
  </si>
  <si>
    <r>
      <t xml:space="preserve"> </t>
    </r>
    <r>
      <rPr>
        <b/>
        <sz val="9"/>
        <color indexed="8"/>
        <rFont val="Aptos"/>
        <family val="2"/>
      </rPr>
      <t>A/A-1</t>
    </r>
  </si>
  <si>
    <t>(2) Total Europe = Total France + reste d'Europe</t>
  </si>
  <si>
    <t>(3) Total monde = Total Europe + reste du monde</t>
  </si>
  <si>
    <t>Poids du Chiffre d'Affaires du secteur restauration sur le Chiffre d'Affaires total de la Société (ou du Consortium) (en €)</t>
  </si>
  <si>
    <t>Année 2024</t>
  </si>
  <si>
    <t>CA total de la Société</t>
  </si>
  <si>
    <r>
      <t>Chiffre d'affaires 2013 de la Société dans l'</t>
    </r>
    <r>
      <rPr>
        <b/>
        <u/>
        <sz val="10"/>
        <rFont val="Aptos"/>
        <family val="2"/>
      </rPr>
      <t>activité restauration</t>
    </r>
  </si>
  <si>
    <t>Nîmes et départements du Gard et limitrophes</t>
  </si>
  <si>
    <t>Total France (1)</t>
  </si>
  <si>
    <t>Total Europe (2)</t>
  </si>
  <si>
    <t>Total monde (3)</t>
  </si>
  <si>
    <t>(€)</t>
  </si>
  <si>
    <t>Part du CA total (%)</t>
  </si>
  <si>
    <t>Date</t>
  </si>
  <si>
    <t xml:space="preserve">Signature </t>
  </si>
  <si>
    <t>FORMULAIRE 3 - EXPERIENCE EN RESTAURATION - PRESSE - DETAIL</t>
  </si>
  <si>
    <t>Nombre d'années</t>
  </si>
  <si>
    <t>Bars/Restaurants</t>
  </si>
  <si>
    <t>Boutiques</t>
  </si>
  <si>
    <t xml:space="preserve">Nombre </t>
  </si>
  <si>
    <t>Chiffre d'Affaires total H.T.(€)</t>
  </si>
  <si>
    <t xml:space="preserve">un minimum de 2 établissements opérant dans le secteur vente au détail/restauration est requis  </t>
  </si>
  <si>
    <t>Presse</t>
  </si>
  <si>
    <t>Total</t>
  </si>
  <si>
    <r>
      <t xml:space="preserve">Expérience de la Société </t>
    </r>
    <r>
      <rPr>
        <b/>
        <u val="singleAccounting"/>
        <sz val="10"/>
        <rFont val="Aptos"/>
        <family val="2"/>
      </rPr>
      <t>(ou du Consortium)</t>
    </r>
    <r>
      <rPr>
        <b/>
        <sz val="10"/>
        <rFont val="Aptos"/>
        <family val="2"/>
      </rPr>
      <t xml:space="preserve"> dans le secteur vente au détail/restauration </t>
    </r>
    <r>
      <rPr>
        <b/>
        <u/>
        <sz val="10"/>
        <rFont val="Aptos"/>
        <family val="2"/>
      </rPr>
      <t>(un minimum de 2 années est requis)</t>
    </r>
  </si>
  <si>
    <t>Points de vente gérés par la Société (2024)</t>
  </si>
  <si>
    <t xml:space="preserve">un minimum de 200.000 € de chiffre d'affaires en 2024 est requis </t>
  </si>
  <si>
    <t>FORMULAIRE 4 - RATIOS ECONOMIQUES</t>
  </si>
  <si>
    <t>Le candidat devra joindre toute documentation prouvant l'exactitude des informations ci-dessous (bilans, comptes d'exploitation, notation ou tous autres documents comptables)</t>
  </si>
  <si>
    <t>Analyse ratios (€)</t>
  </si>
  <si>
    <t>Années</t>
  </si>
  <si>
    <t>3 années</t>
  </si>
  <si>
    <t>Ratio d'endettement</t>
  </si>
  <si>
    <t>Total du passif  / Total des actifs</t>
  </si>
  <si>
    <t>Total passif</t>
  </si>
  <si>
    <t>Actifs totaux</t>
  </si>
  <si>
    <t xml:space="preserve">Marge nette
</t>
  </si>
  <si>
    <t xml:space="preserve">Net Income / Net Turnover </t>
  </si>
  <si>
    <t>Revenus nets</t>
  </si>
  <si>
    <t>CA net</t>
  </si>
  <si>
    <t xml:space="preserve"> Taux de marge opérationnelle</t>
  </si>
  <si>
    <t>Ratio capacité d'autofinancement opérationnelle / produits des activités ordinaires</t>
  </si>
  <si>
    <t>Cash flow opérationnel</t>
  </si>
  <si>
    <t>Rendement des actifs</t>
  </si>
  <si>
    <t xml:space="preserve">Revenus nets / Total des actifs </t>
  </si>
  <si>
    <t>FORMULAIRE 5 - TARIFS &amp; SERVICES</t>
  </si>
  <si>
    <t>Une copie en format .pdf des menus proposés est jointe au dossier (Oui/Non)</t>
  </si>
  <si>
    <t>Oui</t>
  </si>
  <si>
    <t>Non</t>
  </si>
  <si>
    <t>Boissons proposées (au bar/snack)</t>
  </si>
  <si>
    <t>Nombre d'articles</t>
  </si>
  <si>
    <t>Premier prix (€)</t>
  </si>
  <si>
    <t>Prix moyen (€)</t>
  </si>
  <si>
    <t>Prix le plus élevé (€)</t>
  </si>
  <si>
    <t>Eau minérale</t>
  </si>
  <si>
    <t>Sodas</t>
  </si>
  <si>
    <t>Vin rouge</t>
  </si>
  <si>
    <t>Vin blanc</t>
  </si>
  <si>
    <t>Vin rosé</t>
  </si>
  <si>
    <t>Bière</t>
  </si>
  <si>
    <t>Alcools</t>
  </si>
  <si>
    <t>Café</t>
  </si>
  <si>
    <t>Thé</t>
  </si>
  <si>
    <t>Plats proposés (au bar/snack)</t>
  </si>
  <si>
    <t>Sandwiches</t>
  </si>
  <si>
    <t>Snacks salés</t>
  </si>
  <si>
    <t>Snacks sucrés</t>
  </si>
  <si>
    <t>Tartes/desserts</t>
  </si>
  <si>
    <t>Crèmes glaçées</t>
  </si>
  <si>
    <t>Distributeurs automatiques</t>
  </si>
  <si>
    <t>Prix unitaire (€)</t>
  </si>
  <si>
    <t>Sandwich classique</t>
  </si>
  <si>
    <t>Salade</t>
  </si>
  <si>
    <t>autres à détailler</t>
  </si>
  <si>
    <t>FORMULAIRE 6 - MARKETING &amp; QUALITE</t>
  </si>
  <si>
    <t>Gestion de la relation client (CRM)</t>
  </si>
  <si>
    <t>Site web de la compagnie (Oui / Non)</t>
  </si>
  <si>
    <t>E-mail (Oui / Non)</t>
  </si>
  <si>
    <t>Budget promotion &amp; communication</t>
  </si>
  <si>
    <t>Budget prévisionnel annuel moyen (€)</t>
  </si>
  <si>
    <t>Réseaux sociaux (Oui / Non)</t>
  </si>
  <si>
    <t>Programme de fidélité           (Oui / Non)</t>
  </si>
  <si>
    <t>Système de Management de la Qualité (SMQ)</t>
  </si>
  <si>
    <t>Votre société a-t-elle obtenu une certification (ISO 9001/ISO 14001/OSAS 18001) ? (Oui / Non)</t>
  </si>
  <si>
    <t>Une copie du dernier certificat obtenu est-elle jointe?  (Oui / Non)</t>
  </si>
  <si>
    <t>Langues qui seront parlées par le personnel en contact avec la clientèle (outre le français)</t>
  </si>
  <si>
    <t>Anglais (Oui / Non)</t>
  </si>
  <si>
    <t>Arabe (Oui / Non)</t>
  </si>
  <si>
    <t>Allemand (Oui / Non)</t>
  </si>
  <si>
    <t>Autres (détailler dans le rectangle "Commentaires")  (Oui / Non)</t>
  </si>
  <si>
    <t>FORMULAIRE 7 - TECHNIQUE &amp; INVESTISSEMENT</t>
  </si>
  <si>
    <t xml:space="preserve">Le dossier de présentation de l'offre contient l'ensemble des documents techniques demandés  </t>
  </si>
  <si>
    <t>Budget d'investissement prévisionnel  (€)</t>
  </si>
  <si>
    <t>Frais d'architectes et administratifs</t>
  </si>
  <si>
    <t>Aménagement interne</t>
  </si>
  <si>
    <t>Fournitures et équipements</t>
  </si>
  <si>
    <t>Total investissement initial</t>
  </si>
  <si>
    <t>(cette valeur servira de base pour le calcul de la redevance domaniale à la page 8)</t>
  </si>
  <si>
    <t>Cout de l'investissement / m²</t>
  </si>
  <si>
    <t>Surface totale développée (m²)</t>
  </si>
  <si>
    <t>Le planning prévisionnel des travaux est joint
(Oui / Non)</t>
  </si>
  <si>
    <t>L'avant projet sommaire est joint (plan d'aménagement)
(Oui / Non)</t>
  </si>
  <si>
    <t>Un descriptif sommaire des matériaux utilisé est joint
 (Oui / Non)</t>
  </si>
  <si>
    <t>Une description sommaire du mobilier projeté est jointe
(Oui / Non)</t>
  </si>
  <si>
    <t>FORMULAIRE 8 - ENGAGEMENT FINANCIER</t>
  </si>
  <si>
    <t>TOUTES LES VALEURS SONT EXPRIMEES EN EURO  (€)</t>
  </si>
  <si>
    <t>Année 1</t>
  </si>
  <si>
    <t>Année 2</t>
  </si>
  <si>
    <t>Année 3</t>
  </si>
  <si>
    <t>Année 4</t>
  </si>
  <si>
    <t>Année 5</t>
  </si>
  <si>
    <t>Année 6</t>
  </si>
  <si>
    <t>Année 7</t>
  </si>
  <si>
    <t>Chiffres d'affaires prévisionnels</t>
  </si>
  <si>
    <t>Bar/Snack</t>
  </si>
  <si>
    <t>CA en années pleines</t>
  </si>
  <si>
    <t>Vente au détail</t>
  </si>
  <si>
    <t>Distributeurs A.</t>
  </si>
  <si>
    <t>Total CA</t>
  </si>
  <si>
    <t xml:space="preserve">Redevances proposées (% du CA) </t>
  </si>
  <si>
    <t>Redevance proposée en %</t>
  </si>
  <si>
    <t>Redevance proposée en valeur (€)</t>
  </si>
  <si>
    <t>Redevance en %</t>
  </si>
  <si>
    <t>MG - Minimum Garanti % (doit être supérieur ou égal à 80%) (*)</t>
  </si>
  <si>
    <t>MG proposé en %</t>
  </si>
  <si>
    <t>MG proposé en valeur (€)</t>
  </si>
  <si>
    <t>Redevance domaniale (**)</t>
  </si>
  <si>
    <t>Bar/Boutique/D.A.</t>
  </si>
  <si>
    <t>(*) Pour chaque type d'activité le Minimum Garanti en valeur est le résultat du calcul suivant: MG = (redevance proposée en valeur) x (MG proposé en %)</t>
  </si>
  <si>
    <t>FORMULAIRE 9 - BUSINESS PLAN</t>
  </si>
  <si>
    <t>%</t>
  </si>
  <si>
    <t>5 premières années</t>
  </si>
  <si>
    <t>Achats de marchandises</t>
  </si>
  <si>
    <t>Achats matériel &amp; fournitures</t>
  </si>
  <si>
    <t>Achats achats &amp; services</t>
  </si>
  <si>
    <t>Redevance versée (automatique)</t>
  </si>
  <si>
    <t>Redevance domaniale (automatique)</t>
  </si>
  <si>
    <t>Taxes</t>
  </si>
  <si>
    <t>Salaires &amp; charges du personnel</t>
  </si>
  <si>
    <t>Cout répartis (siége social, entrepots, etc.)</t>
  </si>
  <si>
    <t>Frais financiers</t>
  </si>
  <si>
    <t>Total redevances versées</t>
  </si>
  <si>
    <t>Total MG versé</t>
  </si>
  <si>
    <t>Ammortissement</t>
  </si>
  <si>
    <r>
      <t xml:space="preserve">Chiffre d'Affaires </t>
    </r>
    <r>
      <rPr>
        <sz val="10"/>
        <rFont val="Aptos"/>
        <family val="2"/>
      </rPr>
      <t>(automatique)</t>
    </r>
  </si>
  <si>
    <t>Total des couts</t>
  </si>
  <si>
    <t xml:space="preserve">Impôts sur les sociétés </t>
  </si>
  <si>
    <t>Résultat avant IS</t>
  </si>
  <si>
    <t>Résultat net</t>
  </si>
  <si>
    <t>Lot n°2 = 8 m²</t>
  </si>
  <si>
    <t>Lot n°3 = 40 m²</t>
  </si>
  <si>
    <t>(**) L'indexation du prix au m² doit être estimé pour les besoins du calcul à 2,5%/an</t>
  </si>
  <si>
    <t xml:space="preserve">Lot n°1 = 102 m² </t>
  </si>
  <si>
    <t>Loyer  /m²/an</t>
  </si>
  <si>
    <t xml:space="preserve">Lot 1 &amp; 3 </t>
  </si>
  <si>
    <t>Lot 2</t>
  </si>
  <si>
    <t>Loyer en € /m²/an HT et Hors charge</t>
  </si>
  <si>
    <t>Le tableau ci-dessous est limité aux 5 premières années d'exploitation. Le contrat portera sur une durée de 7 ans pour les lots 1 &amp; 3 et pour 5 ans pour le lot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</si>
</sst>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14009]dd/mm/yyyy;@"/>
    <numFmt numFmtId="165" formatCode="#,##0_ ;\-#,##0\ "/>
    <numFmt numFmtId="166" formatCode="dd/mm/yyyy;@"/>
    <numFmt numFmtId="167" formatCode="_-* #,##0\ _F_-;\-* #,##0\ _F_-;_-* \-??\ _F_-;_-@_-"/>
    <numFmt numFmtId="168" formatCode="0&quot; &quot;\ &quot;m²&quot;"/>
    <numFmt numFmtId="169" formatCode="_-* #,##0\ _F_-;\-* #,##0\ _F_-;_-* &quot;-&quot;??\ _F_-;_-@_-"/>
    <numFmt numFmtId="170" formatCode="_-* #,##0.00\ [$€-40C]_-;\-* #,##0.00\ [$€-40C]_-;_-* &quot;-&quot;??\ [$€-40C]_-;_-@_-"/>
  </numFmts>
  <fonts count="4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"/>
      <family val="2"/>
    </font>
    <font>
      <sz val="18"/>
      <name val="Aptos"/>
      <family val="2"/>
    </font>
    <font>
      <b/>
      <sz val="18"/>
      <name val="Aptos"/>
      <family val="2"/>
    </font>
    <font>
      <b/>
      <sz val="22"/>
      <name val="Aptos"/>
      <family val="2"/>
    </font>
    <font>
      <sz val="26"/>
      <name val="Aptos"/>
      <family val="2"/>
    </font>
    <font>
      <sz val="14"/>
      <color indexed="10"/>
      <name val="Aptos"/>
      <family val="2"/>
    </font>
    <font>
      <sz val="22"/>
      <color indexed="10"/>
      <name val="Aptos"/>
      <family val="2"/>
    </font>
    <font>
      <sz val="12"/>
      <name val="Aptos"/>
      <family val="2"/>
    </font>
    <font>
      <u/>
      <sz val="10"/>
      <color indexed="12"/>
      <name val="Arial"/>
      <family val="2"/>
    </font>
    <font>
      <u/>
      <sz val="10"/>
      <color indexed="12"/>
      <name val="Aptos"/>
      <family val="2"/>
    </font>
    <font>
      <sz val="18"/>
      <color indexed="63"/>
      <name val="Aptos"/>
      <family val="2"/>
    </font>
    <font>
      <b/>
      <sz val="9"/>
      <name val="Aptos"/>
      <family val="2"/>
    </font>
    <font>
      <u/>
      <sz val="14"/>
      <color indexed="10"/>
      <name val="Aptos"/>
      <family val="2"/>
    </font>
    <font>
      <b/>
      <sz val="10"/>
      <name val="Aptos"/>
      <family val="2"/>
    </font>
    <font>
      <sz val="26"/>
      <color indexed="8"/>
      <name val="Aptos"/>
      <family val="2"/>
    </font>
    <font>
      <sz val="22"/>
      <name val="Aptos"/>
      <family val="2"/>
    </font>
    <font>
      <sz val="10"/>
      <color indexed="10"/>
      <name val="Aptos"/>
      <family val="2"/>
    </font>
    <font>
      <sz val="10"/>
      <name val="Arial"/>
      <family val="2"/>
    </font>
    <font>
      <b/>
      <sz val="9"/>
      <color indexed="10"/>
      <name val="Aptos"/>
      <family val="2"/>
    </font>
    <font>
      <sz val="9"/>
      <name val="Aptos"/>
      <family val="2"/>
    </font>
    <font>
      <b/>
      <sz val="9"/>
      <color indexed="8"/>
      <name val="Aptos"/>
      <family val="2"/>
    </font>
    <font>
      <b/>
      <sz val="10"/>
      <color indexed="8"/>
      <name val="Aptos"/>
      <family val="2"/>
    </font>
    <font>
      <b/>
      <u/>
      <sz val="10"/>
      <name val="Aptos"/>
      <family val="2"/>
    </font>
    <font>
      <b/>
      <sz val="18"/>
      <name val="Arial"/>
      <family val="2"/>
    </font>
    <font>
      <sz val="26"/>
      <color indexed="8"/>
      <name val="Calibri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ptos"/>
      <family val="2"/>
    </font>
    <font>
      <b/>
      <u val="singleAccounting"/>
      <sz val="10"/>
      <name val="Aptos"/>
      <family val="2"/>
    </font>
    <font>
      <b/>
      <sz val="14"/>
      <name val="Arial"/>
      <family val="2"/>
    </font>
    <font>
      <sz val="10"/>
      <color rgb="FFFF0000"/>
      <name val="Aptos"/>
      <family val="2"/>
    </font>
    <font>
      <b/>
      <sz val="12"/>
      <name val="Arial"/>
      <family val="2"/>
    </font>
    <font>
      <b/>
      <sz val="11"/>
      <name val="Aptos"/>
      <family val="2"/>
    </font>
    <font>
      <b/>
      <sz val="8"/>
      <name val="Aptos"/>
      <family val="2"/>
    </font>
    <font>
      <i/>
      <sz val="10"/>
      <name val="Aptos"/>
      <family val="2"/>
    </font>
    <font>
      <i/>
      <sz val="11"/>
      <name val="Aptos"/>
      <family val="2"/>
    </font>
    <font>
      <sz val="18"/>
      <color indexed="8"/>
      <name val="Aptos"/>
      <family val="2"/>
    </font>
    <font>
      <b/>
      <sz val="12"/>
      <name val="Aptos"/>
      <family val="2"/>
    </font>
    <font>
      <b/>
      <sz val="12"/>
      <color indexed="10"/>
      <name val="Aptos"/>
      <family val="2"/>
    </font>
    <font>
      <b/>
      <sz val="12"/>
      <color rgb="FFFF0000"/>
      <name val="Aptos"/>
      <family val="2"/>
    </font>
    <font>
      <sz val="11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54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Border="1"/>
    <xf numFmtId="164" fontId="8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vertical="center"/>
      <protection locked="0"/>
    </xf>
    <xf numFmtId="49" fontId="11" fillId="2" borderId="13" xfId="3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5" borderId="14" xfId="0" applyFont="1" applyFill="1" applyBorder="1"/>
    <xf numFmtId="0" fontId="16" fillId="0" borderId="0" xfId="0" applyFont="1"/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15" fillId="3" borderId="4" xfId="0" applyFont="1" applyFill="1" applyBorder="1" applyAlignment="1">
      <alignment horizontal="center" vertical="center" textRotation="90" wrapText="1"/>
    </xf>
    <xf numFmtId="0" fontId="18" fillId="0" borderId="0" xfId="0" applyFont="1"/>
    <xf numFmtId="3" fontId="13" fillId="2" borderId="17" xfId="2" applyNumberFormat="1" applyFont="1" applyFill="1" applyBorder="1" applyAlignment="1" applyProtection="1">
      <alignment horizontal="center" vertical="center" wrapText="1"/>
      <protection locked="0"/>
    </xf>
    <xf numFmtId="3" fontId="20" fillId="0" borderId="17" xfId="2" applyNumberFormat="1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0" fontId="20" fillId="0" borderId="17" xfId="2" applyNumberFormat="1" applyFont="1" applyFill="1" applyBorder="1" applyAlignment="1" applyProtection="1">
      <alignment horizontal="center" vertical="center" wrapText="1"/>
    </xf>
    <xf numFmtId="10" fontId="20" fillId="0" borderId="0" xfId="2" applyNumberFormat="1" applyFont="1" applyFill="1" applyBorder="1" applyAlignment="1" applyProtection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3" fillId="3" borderId="0" xfId="0" applyFont="1" applyFill="1"/>
    <xf numFmtId="0" fontId="31" fillId="3" borderId="0" xfId="0" applyFont="1" applyFill="1"/>
    <xf numFmtId="0" fontId="32" fillId="0" borderId="0" xfId="0" applyFont="1"/>
    <xf numFmtId="165" fontId="15" fillId="2" borderId="3" xfId="1" applyNumberFormat="1" applyFont="1" applyFill="1" applyBorder="1" applyAlignment="1" applyProtection="1">
      <alignment horizontal="center" vertical="center"/>
      <protection locked="0"/>
    </xf>
    <xf numFmtId="43" fontId="15" fillId="0" borderId="4" xfId="1" applyFont="1" applyFill="1" applyBorder="1" applyAlignment="1" applyProtection="1">
      <alignment horizontal="center" vertical="center"/>
    </xf>
    <xf numFmtId="165" fontId="15" fillId="6" borderId="3" xfId="1" applyNumberFormat="1" applyFont="1" applyFill="1" applyBorder="1" applyAlignment="1" applyProtection="1">
      <alignment horizontal="center" vertical="center"/>
    </xf>
    <xf numFmtId="0" fontId="15" fillId="6" borderId="0" xfId="0" applyFont="1" applyFill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165" fontId="15" fillId="0" borderId="0" xfId="1" applyNumberFormat="1" applyFont="1" applyFill="1" applyBorder="1" applyAlignment="1" applyProtection="1">
      <alignment horizontal="right" vertical="center"/>
    </xf>
    <xf numFmtId="49" fontId="15" fillId="0" borderId="16" xfId="0" applyNumberFormat="1" applyFont="1" applyBorder="1" applyAlignment="1">
      <alignment vertical="center" wrapText="1"/>
    </xf>
    <xf numFmtId="165" fontId="15" fillId="2" borderId="4" xfId="1" applyNumberFormat="1" applyFont="1" applyFill="1" applyBorder="1" applyAlignment="1" applyProtection="1">
      <alignment horizontal="center" vertical="center"/>
      <protection locked="0"/>
    </xf>
    <xf numFmtId="43" fontId="15" fillId="0" borderId="0" xfId="1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7" fillId="3" borderId="0" xfId="0" applyFont="1" applyFill="1"/>
    <xf numFmtId="0" fontId="29" fillId="3" borderId="0" xfId="0" applyFont="1" applyFill="1"/>
    <xf numFmtId="0" fontId="29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27" fillId="3" borderId="4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43" fontId="0" fillId="3" borderId="3" xfId="1" applyFont="1" applyFill="1" applyBorder="1" applyAlignment="1" applyProtection="1">
      <alignment horizontal="center" vertical="center"/>
    </xf>
    <xf numFmtId="43" fontId="0" fillId="3" borderId="1" xfId="1" applyFont="1" applyFill="1" applyBorder="1" applyAlignment="1" applyProtection="1">
      <alignment horizontal="center" vertical="center"/>
    </xf>
    <xf numFmtId="43" fontId="0" fillId="3" borderId="2" xfId="1" applyFont="1" applyFill="1" applyBorder="1" applyAlignment="1" applyProtection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7" fillId="3" borderId="29" xfId="0" applyFont="1" applyFill="1" applyBorder="1" applyAlignment="1">
      <alignment horizontal="center" vertical="center" wrapText="1"/>
    </xf>
    <xf numFmtId="3" fontId="19" fillId="2" borderId="30" xfId="1" applyNumberFormat="1" applyFont="1" applyFill="1" applyBorder="1" applyAlignment="1" applyProtection="1">
      <alignment horizontal="center" vertical="center" wrapText="1"/>
      <protection locked="0"/>
    </xf>
    <xf numFmtId="3" fontId="19" fillId="2" borderId="30" xfId="0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/>
    </xf>
    <xf numFmtId="3" fontId="19" fillId="2" borderId="32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43" fontId="19" fillId="3" borderId="3" xfId="1" applyFont="1" applyFill="1" applyBorder="1" applyAlignment="1" applyProtection="1">
      <alignment horizontal="center" vertical="center"/>
    </xf>
    <xf numFmtId="43" fontId="19" fillId="3" borderId="2" xfId="1" applyFont="1" applyFill="1" applyBorder="1" applyAlignment="1" applyProtection="1">
      <alignment horizontal="center" vertical="center"/>
    </xf>
    <xf numFmtId="3" fontId="19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26" xfId="0" applyFont="1" applyFill="1" applyBorder="1" applyAlignment="1">
      <alignment horizontal="center" vertical="center" wrapText="1"/>
    </xf>
    <xf numFmtId="3" fontId="19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0" fontId="19" fillId="3" borderId="3" xfId="2" applyNumberFormat="1" applyFont="1" applyFill="1" applyBorder="1" applyAlignment="1" applyProtection="1">
      <alignment horizontal="center" vertical="center"/>
    </xf>
    <xf numFmtId="3" fontId="0" fillId="2" borderId="33" xfId="0" applyNumberFormat="1" applyFill="1" applyBorder="1" applyAlignment="1" applyProtection="1">
      <alignment horizontal="center" vertical="center" wrapText="1"/>
      <protection locked="0"/>
    </xf>
    <xf numFmtId="3" fontId="0" fillId="2" borderId="30" xfId="0" applyNumberFormat="1" applyFill="1" applyBorder="1" applyAlignment="1">
      <alignment horizontal="center" vertical="center" wrapText="1"/>
    </xf>
    <xf numFmtId="3" fontId="0" fillId="0" borderId="32" xfId="0" applyNumberFormat="1" applyBorder="1" applyAlignment="1">
      <alignment horizontal="center" vertical="center" wrapText="1"/>
    </xf>
    <xf numFmtId="3" fontId="0" fillId="0" borderId="30" xfId="0" applyNumberFormat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 vertical="center" wrapText="1"/>
    </xf>
    <xf numFmtId="0" fontId="27" fillId="3" borderId="39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30" fillId="7" borderId="0" xfId="0" applyFont="1" applyFill="1" applyAlignment="1">
      <alignment horizontal="center" vertical="center"/>
    </xf>
    <xf numFmtId="0" fontId="30" fillId="7" borderId="0" xfId="0" applyFont="1" applyFill="1" applyAlignment="1">
      <alignment horizontal="left" vertical="center"/>
    </xf>
    <xf numFmtId="0" fontId="27" fillId="2" borderId="3" xfId="0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7" fillId="0" borderId="18" xfId="0" applyFont="1" applyBorder="1" applyAlignment="1">
      <alignment horizontal="left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21" xfId="0" applyFont="1" applyBorder="1" applyAlignment="1">
      <alignment horizontal="left" vertical="center"/>
    </xf>
    <xf numFmtId="0" fontId="27" fillId="8" borderId="22" xfId="0" applyFont="1" applyFill="1" applyBorder="1" applyAlignment="1" applyProtection="1">
      <alignment horizontal="center" vertical="center"/>
      <protection locked="0"/>
    </xf>
    <xf numFmtId="0" fontId="27" fillId="8" borderId="13" xfId="0" applyFont="1" applyFill="1" applyBorder="1" applyAlignment="1" applyProtection="1">
      <alignment horizontal="center" vertical="center"/>
      <protection locked="0"/>
    </xf>
    <xf numFmtId="0" fontId="27" fillId="8" borderId="24" xfId="0" applyFont="1" applyFill="1" applyBorder="1" applyAlignment="1" applyProtection="1">
      <alignment horizontal="center" vertical="center"/>
      <protection locked="0"/>
    </xf>
    <xf numFmtId="0" fontId="27" fillId="8" borderId="25" xfId="0" applyFont="1" applyFill="1" applyBorder="1" applyAlignment="1" applyProtection="1">
      <alignment horizontal="center" vertical="center"/>
      <protection locked="0"/>
    </xf>
    <xf numFmtId="0" fontId="27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1" fillId="7" borderId="0" xfId="0" applyFont="1" applyFill="1"/>
    <xf numFmtId="0" fontId="30" fillId="7" borderId="0" xfId="0" applyFont="1" applyFill="1" applyAlignment="1">
      <alignment horizontal="center" vertical="center" wrapText="1"/>
    </xf>
    <xf numFmtId="0" fontId="30" fillId="7" borderId="0" xfId="0" applyFont="1" applyFill="1" applyAlignment="1">
      <alignment horizontal="left" vertical="center" wrapText="1"/>
    </xf>
    <xf numFmtId="0" fontId="31" fillId="7" borderId="0" xfId="0" applyFont="1" applyFill="1" applyAlignment="1">
      <alignment horizontal="left"/>
    </xf>
    <xf numFmtId="166" fontId="27" fillId="7" borderId="41" xfId="0" applyNumberFormat="1" applyFont="1" applyFill="1" applyBorder="1" applyAlignment="1">
      <alignment horizontal="center" vertical="center"/>
    </xf>
    <xf numFmtId="0" fontId="27" fillId="0" borderId="43" xfId="0" applyFont="1" applyBorder="1" applyAlignment="1">
      <alignment horizontal="left" vertical="center"/>
    </xf>
    <xf numFmtId="0" fontId="27" fillId="8" borderId="44" xfId="0" applyFont="1" applyFill="1" applyBorder="1" applyAlignment="1" applyProtection="1">
      <alignment horizontal="center" vertical="center"/>
      <protection locked="0"/>
    </xf>
    <xf numFmtId="0" fontId="27" fillId="8" borderId="45" xfId="0" applyFont="1" applyFill="1" applyBorder="1" applyAlignment="1" applyProtection="1">
      <alignment horizontal="center" vertical="center"/>
      <protection locked="0"/>
    </xf>
    <xf numFmtId="0" fontId="27" fillId="2" borderId="21" xfId="0" applyFont="1" applyFill="1" applyBorder="1" applyAlignment="1">
      <alignment horizontal="left" vertical="center"/>
    </xf>
    <xf numFmtId="0" fontId="27" fillId="2" borderId="43" xfId="0" applyFont="1" applyFill="1" applyBorder="1" applyAlignment="1">
      <alignment horizontal="left" vertical="center"/>
    </xf>
    <xf numFmtId="0" fontId="27" fillId="2" borderId="23" xfId="0" applyFont="1" applyFill="1" applyBorder="1" applyAlignment="1">
      <alignment horizontal="left" vertical="center"/>
    </xf>
    <xf numFmtId="0" fontId="30" fillId="7" borderId="42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43" fontId="30" fillId="2" borderId="23" xfId="1" applyFont="1" applyFill="1" applyBorder="1" applyAlignment="1" applyProtection="1">
      <alignment vertical="center" wrapText="1"/>
      <protection locked="0"/>
    </xf>
    <xf numFmtId="0" fontId="27" fillId="3" borderId="51" xfId="0" applyFont="1" applyFill="1" applyBorder="1" applyAlignment="1">
      <alignment horizontal="center" vertical="center"/>
    </xf>
    <xf numFmtId="0" fontId="27" fillId="2" borderId="4" xfId="0" applyFont="1" applyFill="1" applyBorder="1" applyAlignment="1" applyProtection="1">
      <alignment horizontal="center" vertical="center"/>
      <protection locked="0"/>
    </xf>
    <xf numFmtId="0" fontId="27" fillId="3" borderId="1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/>
    </xf>
    <xf numFmtId="0" fontId="15" fillId="3" borderId="47" xfId="0" applyFont="1" applyFill="1" applyBorder="1" applyAlignment="1">
      <alignment horizontal="center" vertical="center" wrapText="1"/>
    </xf>
    <xf numFmtId="0" fontId="32" fillId="3" borderId="0" xfId="0" applyFont="1" applyFill="1"/>
    <xf numFmtId="0" fontId="15" fillId="2" borderId="47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9" fontId="15" fillId="3" borderId="0" xfId="2" applyFont="1" applyFill="1" applyBorder="1" applyAlignment="1" applyProtection="1">
      <alignment horizontal="center" vertical="center"/>
    </xf>
    <xf numFmtId="0" fontId="2" fillId="3" borderId="0" xfId="0" applyFont="1" applyFill="1"/>
    <xf numFmtId="0" fontId="35" fillId="3" borderId="0" xfId="0" applyFont="1" applyFill="1"/>
    <xf numFmtId="0" fontId="32" fillId="3" borderId="8" xfId="0" applyFont="1" applyFill="1" applyBorder="1" applyAlignment="1">
      <alignment horizontal="left" vertical="center"/>
    </xf>
    <xf numFmtId="0" fontId="15" fillId="3" borderId="55" xfId="0" applyFont="1" applyFill="1" applyBorder="1" applyAlignment="1">
      <alignment horizontal="left" vertical="center"/>
    </xf>
    <xf numFmtId="0" fontId="15" fillId="0" borderId="56" xfId="0" applyFont="1" applyBorder="1"/>
    <xf numFmtId="3" fontId="32" fillId="2" borderId="57" xfId="0" applyNumberFormat="1" applyFont="1" applyFill="1" applyBorder="1" applyAlignment="1" applyProtection="1">
      <alignment vertical="center"/>
      <protection locked="0"/>
    </xf>
    <xf numFmtId="0" fontId="15" fillId="3" borderId="58" xfId="0" applyFont="1" applyFill="1" applyBorder="1" applyAlignment="1">
      <alignment horizontal="left" vertical="center"/>
    </xf>
    <xf numFmtId="0" fontId="15" fillId="0" borderId="59" xfId="0" applyFont="1" applyBorder="1"/>
    <xf numFmtId="3" fontId="32" fillId="2" borderId="13" xfId="0" applyNumberFormat="1" applyFont="1" applyFill="1" applyBorder="1" applyAlignment="1" applyProtection="1">
      <alignment vertical="center"/>
      <protection locked="0"/>
    </xf>
    <xf numFmtId="3" fontId="32" fillId="2" borderId="36" xfId="0" applyNumberFormat="1" applyFont="1" applyFill="1" applyBorder="1" applyAlignment="1" applyProtection="1">
      <alignment vertical="center"/>
      <protection locked="0"/>
    </xf>
    <xf numFmtId="0" fontId="15" fillId="3" borderId="60" xfId="0" applyFont="1" applyFill="1" applyBorder="1" applyAlignment="1">
      <alignment horizontal="left" vertical="center"/>
    </xf>
    <xf numFmtId="0" fontId="15" fillId="0" borderId="61" xfId="0" applyFont="1" applyBorder="1"/>
    <xf numFmtId="3" fontId="15" fillId="0" borderId="62" xfId="0" applyNumberFormat="1" applyFont="1" applyBorder="1" applyAlignment="1">
      <alignment vertical="center"/>
    </xf>
    <xf numFmtId="0" fontId="13" fillId="7" borderId="0" xfId="0" applyFont="1" applyFill="1" applyAlignment="1">
      <alignment horizontal="center" vertical="center" wrapText="1"/>
    </xf>
    <xf numFmtId="0" fontId="21" fillId="7" borderId="0" xfId="0" applyFont="1" applyFill="1"/>
    <xf numFmtId="0" fontId="15" fillId="3" borderId="52" xfId="0" applyFont="1" applyFill="1" applyBorder="1" applyAlignment="1">
      <alignment horizontal="left" vertical="center"/>
    </xf>
    <xf numFmtId="0" fontId="32" fillId="0" borderId="53" xfId="0" applyFont="1" applyBorder="1"/>
    <xf numFmtId="4" fontId="15" fillId="0" borderId="62" xfId="0" applyNumberFormat="1" applyFont="1" applyBorder="1" applyAlignment="1">
      <alignment vertical="center"/>
    </xf>
    <xf numFmtId="166" fontId="15" fillId="7" borderId="63" xfId="0" applyNumberFormat="1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left" vertical="center" wrapText="1"/>
    </xf>
    <xf numFmtId="0" fontId="13" fillId="7" borderId="42" xfId="0" applyFont="1" applyFill="1" applyBorder="1" applyAlignment="1">
      <alignment horizontal="center" vertical="center" wrapText="1"/>
    </xf>
    <xf numFmtId="168" fontId="36" fillId="2" borderId="4" xfId="4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37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9" fontId="15" fillId="3" borderId="4" xfId="0" applyNumberFormat="1" applyFont="1" applyFill="1" applyBorder="1" applyAlignment="1">
      <alignment horizontal="left" vertical="center"/>
    </xf>
    <xf numFmtId="0" fontId="38" fillId="3" borderId="14" xfId="0" applyFont="1" applyFill="1" applyBorder="1" applyAlignment="1">
      <alignment horizontal="center" vertical="center"/>
    </xf>
    <xf numFmtId="169" fontId="15" fillId="3" borderId="2" xfId="0" applyNumberFormat="1" applyFont="1" applyFill="1" applyBorder="1" applyAlignment="1">
      <alignment horizontal="center" vertical="center"/>
    </xf>
    <xf numFmtId="169" fontId="15" fillId="3" borderId="3" xfId="0" applyNumberFormat="1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169" fontId="15" fillId="0" borderId="6" xfId="0" applyNumberFormat="1" applyFont="1" applyBorder="1" applyAlignment="1">
      <alignment horizontal="left" vertical="center"/>
    </xf>
    <xf numFmtId="3" fontId="15" fillId="3" borderId="14" xfId="0" applyNumberFormat="1" applyFont="1" applyFill="1" applyBorder="1" applyAlignment="1">
      <alignment horizontal="right" vertical="center"/>
    </xf>
    <xf numFmtId="10" fontId="2" fillId="3" borderId="5" xfId="2" applyNumberFormat="1" applyFont="1" applyFill="1" applyBorder="1" applyAlignment="1" applyProtection="1">
      <alignment horizontal="center" vertical="center"/>
    </xf>
    <xf numFmtId="3" fontId="15" fillId="0" borderId="14" xfId="0" applyNumberFormat="1" applyFont="1" applyBorder="1" applyAlignment="1">
      <alignment horizontal="right" vertical="center"/>
    </xf>
    <xf numFmtId="10" fontId="2" fillId="3" borderId="7" xfId="2" applyNumberFormat="1" applyFont="1" applyFill="1" applyBorder="1" applyAlignment="1" applyProtection="1">
      <alignment horizontal="center" vertical="center"/>
    </xf>
    <xf numFmtId="169" fontId="15" fillId="3" borderId="1" xfId="0" applyNumberFormat="1" applyFont="1" applyFill="1" applyBorder="1" applyAlignment="1">
      <alignment horizontal="left" vertical="center"/>
    </xf>
    <xf numFmtId="3" fontId="15" fillId="3" borderId="2" xfId="0" applyNumberFormat="1" applyFont="1" applyFill="1" applyBorder="1" applyAlignment="1">
      <alignment horizontal="center" vertical="center"/>
    </xf>
    <xf numFmtId="10" fontId="15" fillId="3" borderId="2" xfId="2" applyNumberFormat="1" applyFont="1" applyFill="1" applyBorder="1" applyAlignment="1" applyProtection="1">
      <alignment horizontal="center" vertical="center"/>
    </xf>
    <xf numFmtId="0" fontId="38" fillId="0" borderId="4" xfId="0" applyFont="1" applyBorder="1" applyAlignment="1">
      <alignment horizontal="center" vertical="center"/>
    </xf>
    <xf numFmtId="169" fontId="2" fillId="3" borderId="29" xfId="0" applyNumberFormat="1" applyFont="1" applyFill="1" applyBorder="1" applyAlignment="1">
      <alignment horizontal="left" vertical="center"/>
    </xf>
    <xf numFmtId="3" fontId="2" fillId="2" borderId="64" xfId="0" applyNumberFormat="1" applyFont="1" applyFill="1" applyBorder="1" applyAlignment="1" applyProtection="1">
      <alignment horizontal="right" vertical="center"/>
      <protection locked="0"/>
    </xf>
    <xf numFmtId="10" fontId="2" fillId="3" borderId="65" xfId="2" applyNumberFormat="1" applyFont="1" applyFill="1" applyBorder="1" applyAlignment="1" applyProtection="1">
      <alignment horizontal="center" vertical="center"/>
    </xf>
    <xf numFmtId="3" fontId="2" fillId="2" borderId="66" xfId="0" applyNumberFormat="1" applyFont="1" applyFill="1" applyBorder="1" applyAlignment="1" applyProtection="1">
      <alignment horizontal="right" vertical="center"/>
      <protection locked="0"/>
    </xf>
    <xf numFmtId="3" fontId="39" fillId="0" borderId="40" xfId="0" applyNumberFormat="1" applyFont="1" applyBorder="1" applyAlignment="1">
      <alignment horizontal="right" vertical="center"/>
    </xf>
    <xf numFmtId="10" fontId="2" fillId="3" borderId="64" xfId="2" applyNumberFormat="1" applyFont="1" applyFill="1" applyBorder="1" applyAlignment="1" applyProtection="1">
      <alignment horizontal="center" vertical="center"/>
    </xf>
    <xf numFmtId="169" fontId="2" fillId="3" borderId="66" xfId="0" applyNumberFormat="1" applyFont="1" applyFill="1" applyBorder="1" applyAlignment="1">
      <alignment horizontal="left" vertical="center"/>
    </xf>
    <xf numFmtId="3" fontId="2" fillId="2" borderId="67" xfId="0" applyNumberFormat="1" applyFont="1" applyFill="1" applyBorder="1" applyAlignment="1" applyProtection="1">
      <alignment horizontal="right" vertical="center"/>
      <protection locked="0"/>
    </xf>
    <xf numFmtId="10" fontId="2" fillId="3" borderId="59" xfId="2" applyNumberFormat="1" applyFont="1" applyFill="1" applyBorder="1" applyAlignment="1" applyProtection="1">
      <alignment horizontal="center" vertical="center"/>
    </xf>
    <xf numFmtId="3" fontId="2" fillId="2" borderId="40" xfId="0" applyNumberFormat="1" applyFont="1" applyFill="1" applyBorder="1" applyAlignment="1" applyProtection="1">
      <alignment horizontal="right" vertical="center"/>
      <protection locked="0"/>
    </xf>
    <xf numFmtId="10" fontId="2" fillId="3" borderId="67" xfId="2" applyNumberFormat="1" applyFont="1" applyFill="1" applyBorder="1" applyAlignment="1" applyProtection="1">
      <alignment horizontal="center" vertical="center"/>
    </xf>
    <xf numFmtId="169" fontId="39" fillId="3" borderId="66" xfId="0" applyNumberFormat="1" applyFont="1" applyFill="1" applyBorder="1" applyAlignment="1">
      <alignment horizontal="right" vertical="center"/>
    </xf>
    <xf numFmtId="3" fontId="39" fillId="3" borderId="67" xfId="0" applyNumberFormat="1" applyFont="1" applyFill="1" applyBorder="1" applyAlignment="1">
      <alignment horizontal="right" vertical="center"/>
    </xf>
    <xf numFmtId="3" fontId="39" fillId="3" borderId="40" xfId="0" applyNumberFormat="1" applyFont="1" applyFill="1" applyBorder="1" applyAlignment="1">
      <alignment horizontal="right" vertical="center"/>
    </xf>
    <xf numFmtId="0" fontId="40" fillId="0" borderId="66" xfId="4" applyFont="1" applyBorder="1" applyAlignment="1">
      <alignment horizontal="right" vertical="center"/>
    </xf>
    <xf numFmtId="3" fontId="39" fillId="3" borderId="67" xfId="4" applyNumberFormat="1" applyFont="1" applyFill="1" applyBorder="1" applyAlignment="1">
      <alignment horizontal="right" vertical="center"/>
    </xf>
    <xf numFmtId="3" fontId="39" fillId="3" borderId="40" xfId="4" applyNumberFormat="1" applyFont="1" applyFill="1" applyBorder="1" applyAlignment="1">
      <alignment horizontal="right" vertical="center"/>
    </xf>
    <xf numFmtId="169" fontId="2" fillId="3" borderId="40" xfId="0" applyNumberFormat="1" applyFont="1" applyFill="1" applyBorder="1" applyAlignment="1">
      <alignment horizontal="left" vertical="center"/>
    </xf>
    <xf numFmtId="169" fontId="2" fillId="0" borderId="40" xfId="0" applyNumberFormat="1" applyFont="1" applyBorder="1" applyAlignment="1">
      <alignment horizontal="left" vertical="center"/>
    </xf>
    <xf numFmtId="10" fontId="2" fillId="3" borderId="68" xfId="2" applyNumberFormat="1" applyFont="1" applyFill="1" applyBorder="1" applyAlignment="1" applyProtection="1">
      <alignment horizontal="center" vertical="center"/>
    </xf>
    <xf numFmtId="10" fontId="2" fillId="3" borderId="61" xfId="2" applyNumberFormat="1" applyFont="1" applyFill="1" applyBorder="1" applyAlignment="1" applyProtection="1">
      <alignment horizontal="center" vertical="center"/>
    </xf>
    <xf numFmtId="10" fontId="2" fillId="3" borderId="69" xfId="2" applyNumberFormat="1" applyFont="1" applyFill="1" applyBorder="1" applyAlignment="1" applyProtection="1">
      <alignment horizontal="center" vertical="center"/>
    </xf>
    <xf numFmtId="169" fontId="15" fillId="3" borderId="14" xfId="0" applyNumberFormat="1" applyFont="1" applyFill="1" applyBorder="1" applyAlignment="1">
      <alignment horizontal="left" vertical="center"/>
    </xf>
    <xf numFmtId="3" fontId="15" fillId="3" borderId="7" xfId="0" applyNumberFormat="1" applyFont="1" applyFill="1" applyBorder="1" applyAlignment="1">
      <alignment horizontal="right" vertical="center"/>
    </xf>
    <xf numFmtId="3" fontId="15" fillId="3" borderId="2" xfId="2" applyNumberFormat="1" applyFont="1" applyFill="1" applyBorder="1" applyAlignment="1" applyProtection="1">
      <alignment horizontal="right" vertical="center"/>
    </xf>
    <xf numFmtId="10" fontId="2" fillId="3" borderId="2" xfId="2" applyNumberFormat="1" applyFont="1" applyFill="1" applyBorder="1" applyAlignment="1" applyProtection="1">
      <alignment horizontal="center" vertical="center"/>
    </xf>
    <xf numFmtId="169" fontId="15" fillId="0" borderId="26" xfId="0" applyNumberFormat="1" applyFont="1" applyBorder="1" applyAlignment="1">
      <alignment horizontal="left" vertical="center"/>
    </xf>
    <xf numFmtId="3" fontId="15" fillId="3" borderId="9" xfId="0" applyNumberFormat="1" applyFont="1" applyFill="1" applyBorder="1" applyAlignment="1">
      <alignment horizontal="right" vertical="center"/>
    </xf>
    <xf numFmtId="10" fontId="2" fillId="3" borderId="0" xfId="2" applyNumberFormat="1" applyFont="1" applyFill="1" applyBorder="1" applyAlignment="1" applyProtection="1">
      <alignment horizontal="center" vertical="center"/>
    </xf>
    <xf numFmtId="3" fontId="15" fillId="3" borderId="26" xfId="0" applyNumberFormat="1" applyFont="1" applyFill="1" applyBorder="1" applyAlignment="1">
      <alignment horizontal="right" vertical="center"/>
    </xf>
    <xf numFmtId="3" fontId="15" fillId="0" borderId="26" xfId="0" applyNumberFormat="1" applyFont="1" applyBorder="1" applyAlignment="1">
      <alignment horizontal="right" vertical="center"/>
    </xf>
    <xf numFmtId="10" fontId="2" fillId="3" borderId="9" xfId="2" applyNumberFormat="1" applyFont="1" applyFill="1" applyBorder="1" applyAlignment="1" applyProtection="1">
      <alignment horizontal="center" vertical="center"/>
    </xf>
    <xf numFmtId="3" fontId="15" fillId="3" borderId="3" xfId="0" applyNumberFormat="1" applyFont="1" applyFill="1" applyBorder="1" applyAlignment="1">
      <alignment horizontal="right" vertical="center"/>
    </xf>
    <xf numFmtId="3" fontId="15" fillId="3" borderId="4" xfId="0" applyNumberFormat="1" applyFont="1" applyFill="1" applyBorder="1" applyAlignment="1">
      <alignment horizontal="right" vertical="center"/>
    </xf>
    <xf numFmtId="10" fontId="2" fillId="3" borderId="3" xfId="2" applyNumberFormat="1" applyFont="1" applyFill="1" applyBorder="1" applyAlignment="1" applyProtection="1">
      <alignment horizontal="center" vertical="center"/>
    </xf>
    <xf numFmtId="3" fontId="15" fillId="0" borderId="2" xfId="2" applyNumberFormat="1" applyFont="1" applyFill="1" applyBorder="1" applyAlignment="1" applyProtection="1">
      <alignment horizontal="right" vertical="center"/>
    </xf>
    <xf numFmtId="169" fontId="2" fillId="0" borderId="50" xfId="0" applyNumberFormat="1" applyFont="1" applyBorder="1" applyAlignment="1">
      <alignment horizontal="left" vertical="center"/>
    </xf>
    <xf numFmtId="3" fontId="2" fillId="2" borderId="12" xfId="1" applyNumberFormat="1" applyFont="1" applyFill="1" applyBorder="1" applyAlignment="1" applyProtection="1">
      <alignment horizontal="right" vertical="center"/>
      <protection locked="0"/>
    </xf>
    <xf numFmtId="10" fontId="2" fillId="0" borderId="11" xfId="2" applyNumberFormat="1" applyFont="1" applyFill="1" applyBorder="1" applyAlignment="1" applyProtection="1">
      <alignment horizontal="center" vertical="center"/>
    </xf>
    <xf numFmtId="3" fontId="2" fillId="2" borderId="50" xfId="1" applyNumberFormat="1" applyFont="1" applyFill="1" applyBorder="1" applyAlignment="1" applyProtection="1">
      <alignment horizontal="right" vertical="center"/>
      <protection locked="0"/>
    </xf>
    <xf numFmtId="10" fontId="2" fillId="0" borderId="12" xfId="2" applyNumberFormat="1" applyFont="1" applyFill="1" applyBorder="1" applyAlignment="1" applyProtection="1">
      <alignment horizontal="center" vertical="center"/>
    </xf>
    <xf numFmtId="169" fontId="15" fillId="0" borderId="50" xfId="0" applyNumberFormat="1" applyFont="1" applyBorder="1" applyAlignment="1">
      <alignment horizontal="left" vertical="center"/>
    </xf>
    <xf numFmtId="0" fontId="13" fillId="7" borderId="70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42" fillId="3" borderId="14" xfId="0" applyFont="1" applyFill="1" applyBorder="1" applyAlignment="1">
      <alignment horizontal="center" vertical="center"/>
    </xf>
    <xf numFmtId="0" fontId="42" fillId="3" borderId="1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43" fontId="9" fillId="3" borderId="2" xfId="1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7" fontId="42" fillId="7" borderId="4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3" fontId="9" fillId="2" borderId="16" xfId="1" applyNumberFormat="1" applyFont="1" applyFill="1" applyBorder="1" applyAlignment="1" applyProtection="1">
      <alignment horizontal="right" vertical="center"/>
      <protection locked="0"/>
    </xf>
    <xf numFmtId="3" fontId="42" fillId="3" borderId="4" xfId="1" applyNumberFormat="1" applyFont="1" applyFill="1" applyBorder="1" applyAlignment="1" applyProtection="1">
      <alignment horizontal="right" vertical="center"/>
    </xf>
    <xf numFmtId="167" fontId="42" fillId="7" borderId="26" xfId="0" applyNumberFormat="1" applyFont="1" applyFill="1" applyBorder="1" applyAlignment="1">
      <alignment horizontal="center" vertical="center" wrapText="1"/>
    </xf>
    <xf numFmtId="167" fontId="42" fillId="7" borderId="16" xfId="0" applyNumberFormat="1" applyFont="1" applyFill="1" applyBorder="1" applyAlignment="1">
      <alignment horizontal="center" vertical="center" wrapText="1"/>
    </xf>
    <xf numFmtId="3" fontId="9" fillId="6" borderId="16" xfId="1" applyNumberFormat="1" applyFont="1" applyFill="1" applyBorder="1" applyAlignment="1" applyProtection="1">
      <alignment horizontal="right" vertical="center"/>
    </xf>
    <xf numFmtId="0" fontId="42" fillId="3" borderId="8" xfId="0" applyFont="1" applyFill="1" applyBorder="1" applyAlignment="1">
      <alignment horizontal="left" vertical="center"/>
    </xf>
    <xf numFmtId="0" fontId="42" fillId="3" borderId="0" xfId="0" applyFont="1" applyFill="1" applyAlignment="1">
      <alignment horizontal="left" vertical="center"/>
    </xf>
    <xf numFmtId="0" fontId="43" fillId="3" borderId="11" xfId="0" applyFont="1" applyFill="1" applyBorder="1" applyAlignment="1">
      <alignment vertical="center"/>
    </xf>
    <xf numFmtId="0" fontId="43" fillId="3" borderId="11" xfId="0" applyFont="1" applyFill="1" applyBorder="1" applyAlignment="1">
      <alignment horizontal="right" vertical="center"/>
    </xf>
    <xf numFmtId="0" fontId="43" fillId="3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10" fontId="42" fillId="2" borderId="1" xfId="2" applyNumberFormat="1" applyFont="1" applyFill="1" applyBorder="1" applyAlignment="1" applyProtection="1">
      <alignment vertical="center"/>
      <protection locked="0"/>
    </xf>
    <xf numFmtId="10" fontId="9" fillId="0" borderId="4" xfId="2" applyNumberFormat="1" applyFont="1" applyFill="1" applyBorder="1" applyAlignment="1" applyProtection="1">
      <alignment horizontal="right" vertical="center"/>
    </xf>
    <xf numFmtId="3" fontId="42" fillId="3" borderId="12" xfId="2" applyNumberFormat="1" applyFont="1" applyFill="1" applyBorder="1" applyAlignment="1" applyProtection="1">
      <alignment horizontal="right" vertical="center"/>
    </xf>
    <xf numFmtId="10" fontId="9" fillId="6" borderId="12" xfId="2" applyNumberFormat="1" applyFont="1" applyFill="1" applyBorder="1" applyAlignment="1" applyProtection="1">
      <alignment horizontal="right" vertical="center"/>
    </xf>
    <xf numFmtId="166" fontId="15" fillId="7" borderId="42" xfId="0" applyNumberFormat="1" applyFont="1" applyFill="1" applyBorder="1" applyAlignment="1">
      <alignment horizontal="center" vertical="center"/>
    </xf>
    <xf numFmtId="0" fontId="21" fillId="9" borderId="49" xfId="0" applyFont="1" applyFill="1" applyBorder="1" applyAlignment="1">
      <alignment vertical="center"/>
    </xf>
    <xf numFmtId="0" fontId="21" fillId="9" borderId="50" xfId="0" applyFont="1" applyFill="1" applyBorder="1" applyAlignment="1">
      <alignment vertical="center"/>
    </xf>
    <xf numFmtId="0" fontId="15" fillId="7" borderId="0" xfId="0" applyFont="1" applyFill="1" applyAlignment="1">
      <alignment vertical="center" wrapText="1"/>
    </xf>
    <xf numFmtId="0" fontId="15" fillId="5" borderId="47" xfId="0" applyFont="1" applyFill="1" applyBorder="1" applyAlignment="1">
      <alignment horizontal="left" vertical="center" wrapText="1"/>
    </xf>
    <xf numFmtId="0" fontId="45" fillId="7" borderId="0" xfId="0" applyFont="1" applyFill="1"/>
    <xf numFmtId="170" fontId="45" fillId="7" borderId="0" xfId="0" applyNumberFormat="1" applyFont="1" applyFill="1"/>
    <xf numFmtId="0" fontId="32" fillId="0" borderId="0" xfId="0" applyFont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21" fillId="7" borderId="0" xfId="0" applyFont="1" applyFill="1" applyAlignment="1">
      <alignment vertical="center"/>
    </xf>
    <xf numFmtId="0" fontId="9" fillId="3" borderId="8" xfId="0" applyFont="1" applyFill="1" applyBorder="1" applyAlignment="1">
      <alignment vertical="center"/>
    </xf>
    <xf numFmtId="10" fontId="9" fillId="3" borderId="4" xfId="0" applyNumberFormat="1" applyFont="1" applyFill="1" applyBorder="1" applyAlignment="1">
      <alignment vertical="center"/>
    </xf>
    <xf numFmtId="10" fontId="9" fillId="6" borderId="4" xfId="0" applyNumberFormat="1" applyFont="1" applyFill="1" applyBorder="1" applyAlignment="1">
      <alignment horizontal="right" vertical="center"/>
    </xf>
    <xf numFmtId="0" fontId="45" fillId="7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170" fontId="45" fillId="7" borderId="0" xfId="0" applyNumberFormat="1" applyFont="1" applyFill="1" applyAlignment="1">
      <alignment vertical="center"/>
    </xf>
    <xf numFmtId="0" fontId="32" fillId="6" borderId="0" xfId="0" applyFont="1" applyFill="1" applyAlignment="1">
      <alignment vertical="center"/>
    </xf>
    <xf numFmtId="3" fontId="42" fillId="6" borderId="0" xfId="1" applyNumberFormat="1" applyFont="1" applyFill="1" applyBorder="1" applyAlignment="1" applyProtection="1">
      <alignment horizontal="right" vertical="center"/>
    </xf>
    <xf numFmtId="0" fontId="42" fillId="6" borderId="0" xfId="4" applyFont="1" applyFill="1" applyAlignment="1">
      <alignment horizontal="center" vertical="center" wrapText="1"/>
    </xf>
    <xf numFmtId="0" fontId="9" fillId="6" borderId="0" xfId="4" applyFont="1" applyFill="1" applyAlignment="1">
      <alignment horizontal="center" vertical="center" wrapText="1"/>
    </xf>
    <xf numFmtId="3" fontId="42" fillId="6" borderId="0" xfId="2" applyNumberFormat="1" applyFont="1" applyFill="1" applyBorder="1" applyAlignment="1" applyProtection="1">
      <alignment horizontal="right" vertical="center"/>
    </xf>
    <xf numFmtId="0" fontId="9" fillId="6" borderId="0" xfId="0" applyFont="1" applyFill="1" applyAlignment="1">
      <alignment vertical="center"/>
    </xf>
    <xf numFmtId="0" fontId="42" fillId="10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center" vertical="center"/>
    </xf>
    <xf numFmtId="4" fontId="9" fillId="10" borderId="0" xfId="0" applyNumberFormat="1" applyFont="1" applyFill="1" applyAlignment="1">
      <alignment horizontal="right" vertical="center"/>
    </xf>
    <xf numFmtId="170" fontId="45" fillId="10" borderId="0" xfId="0" applyNumberFormat="1" applyFont="1" applyFill="1" applyAlignment="1">
      <alignment vertical="center"/>
    </xf>
    <xf numFmtId="0" fontId="21" fillId="6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3" fontId="32" fillId="6" borderId="0" xfId="0" applyNumberFormat="1" applyFont="1" applyFill="1" applyAlignment="1">
      <alignment vertical="center"/>
    </xf>
    <xf numFmtId="168" fontId="42" fillId="0" borderId="72" xfId="4" applyNumberFormat="1" applyFont="1" applyBorder="1" applyAlignment="1">
      <alignment horizontal="center" vertical="center" wrapText="1"/>
    </xf>
    <xf numFmtId="0" fontId="9" fillId="3" borderId="49" xfId="4" applyFont="1" applyFill="1" applyBorder="1" applyAlignment="1">
      <alignment horizontal="left" vertical="center" wrapText="1"/>
    </xf>
    <xf numFmtId="3" fontId="42" fillId="2" borderId="9" xfId="2" applyNumberFormat="1" applyFont="1" applyFill="1" applyBorder="1" applyAlignment="1" applyProtection="1">
      <alignment horizontal="right" vertical="center"/>
    </xf>
    <xf numFmtId="3" fontId="42" fillId="3" borderId="49" xfId="1" applyNumberFormat="1" applyFont="1" applyFill="1" applyBorder="1" applyAlignment="1" applyProtection="1">
      <alignment horizontal="right" vertical="center"/>
    </xf>
    <xf numFmtId="3" fontId="42" fillId="6" borderId="71" xfId="1" applyNumberFormat="1" applyFont="1" applyFill="1" applyBorder="1" applyAlignment="1" applyProtection="1">
      <alignment horizontal="right" vertical="center"/>
    </xf>
    <xf numFmtId="3" fontId="42" fillId="6" borderId="8" xfId="1" applyNumberFormat="1" applyFont="1" applyFill="1" applyBorder="1" applyAlignment="1" applyProtection="1">
      <alignment horizontal="right" vertical="center"/>
    </xf>
    <xf numFmtId="0" fontId="9" fillId="10" borderId="47" xfId="0" applyFont="1" applyFill="1" applyBorder="1" applyAlignment="1">
      <alignment horizontal="center" vertical="center"/>
    </xf>
    <xf numFmtId="0" fontId="32" fillId="6" borderId="47" xfId="0" applyFont="1" applyFill="1" applyBorder="1" applyAlignment="1">
      <alignment horizontal="center" vertical="center"/>
    </xf>
    <xf numFmtId="3" fontId="9" fillId="6" borderId="47" xfId="2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5" borderId="6" xfId="0" applyFont="1" applyFill="1" applyBorder="1" applyAlignment="1" applyProtection="1">
      <alignment horizontal="left" vertical="top" wrapText="1"/>
      <protection locked="0"/>
    </xf>
    <xf numFmtId="0" fontId="2" fillId="5" borderId="5" xfId="0" applyFont="1" applyFill="1" applyBorder="1" applyAlignment="1" applyProtection="1">
      <alignment horizontal="left" vertical="top" wrapText="1"/>
      <protection locked="0"/>
    </xf>
    <xf numFmtId="0" fontId="2" fillId="5" borderId="7" xfId="0" applyFont="1" applyFill="1" applyBorder="1" applyAlignment="1" applyProtection="1">
      <alignment horizontal="left" vertical="top" wrapText="1"/>
      <protection locked="0"/>
    </xf>
    <xf numFmtId="0" fontId="2" fillId="5" borderId="8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Alignment="1" applyProtection="1">
      <alignment horizontal="left" vertical="top" wrapText="1"/>
      <protection locked="0"/>
    </xf>
    <xf numFmtId="0" fontId="2" fillId="5" borderId="9" xfId="0" applyFont="1" applyFill="1" applyBorder="1" applyAlignment="1" applyProtection="1">
      <alignment horizontal="left" vertical="top" wrapText="1"/>
      <protection locked="0"/>
    </xf>
    <xf numFmtId="0" fontId="2" fillId="5" borderId="10" xfId="0" applyFont="1" applyFill="1" applyBorder="1" applyAlignment="1" applyProtection="1">
      <alignment horizontal="left" vertical="top" wrapText="1"/>
      <protection locked="0"/>
    </xf>
    <xf numFmtId="0" fontId="2" fillId="5" borderId="11" xfId="0" applyFont="1" applyFill="1" applyBorder="1" applyAlignment="1" applyProtection="1">
      <alignment horizontal="left" vertical="top" wrapText="1"/>
      <protection locked="0"/>
    </xf>
    <xf numFmtId="0" fontId="2" fillId="5" borderId="12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left" vertical="center" wrapText="1"/>
    </xf>
    <xf numFmtId="0" fontId="15" fillId="5" borderId="19" xfId="0" applyFont="1" applyFill="1" applyBorder="1" applyAlignment="1">
      <alignment horizontal="left" vertical="center" wrapText="1"/>
    </xf>
    <xf numFmtId="0" fontId="15" fillId="5" borderId="20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left" vertical="center" wrapText="1"/>
    </xf>
    <xf numFmtId="0" fontId="15" fillId="5" borderId="22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23" xfId="0" applyFont="1" applyFill="1" applyBorder="1" applyAlignment="1">
      <alignment horizontal="left" vertical="center" wrapText="1"/>
    </xf>
    <xf numFmtId="0" fontId="15" fillId="5" borderId="24" xfId="0" applyFont="1" applyFill="1" applyBorder="1" applyAlignment="1">
      <alignment horizontal="left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5" fillId="3" borderId="7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5" fillId="5" borderId="6" xfId="0" applyFont="1" applyFill="1" applyBorder="1"/>
    <xf numFmtId="9" fontId="15" fillId="0" borderId="1" xfId="2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/>
    </xf>
    <xf numFmtId="164" fontId="15" fillId="6" borderId="2" xfId="0" applyNumberFormat="1" applyFont="1" applyFill="1" applyBorder="1" applyAlignment="1">
      <alignment horizontal="center" vertical="center"/>
    </xf>
    <xf numFmtId="164" fontId="15" fillId="6" borderId="3" xfId="0" applyNumberFormat="1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" fillId="0" borderId="12" xfId="0" applyFont="1" applyBorder="1"/>
    <xf numFmtId="49" fontId="15" fillId="0" borderId="14" xfId="0" applyNumberFormat="1" applyFont="1" applyBorder="1" applyAlignment="1">
      <alignment horizontal="center" vertical="center" wrapText="1"/>
    </xf>
    <xf numFmtId="49" fontId="15" fillId="0" borderId="26" xfId="0" applyNumberFormat="1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9" fontId="24" fillId="0" borderId="26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/>
    </xf>
    <xf numFmtId="49" fontId="15" fillId="0" borderId="16" xfId="0" applyNumberFormat="1" applyFont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32" fillId="0" borderId="7" xfId="0" applyFont="1" applyBorder="1"/>
    <xf numFmtId="0" fontId="32" fillId="5" borderId="6" xfId="0" applyFont="1" applyFill="1" applyBorder="1" applyAlignment="1" applyProtection="1">
      <alignment horizontal="left" vertical="top" wrapText="1"/>
      <protection locked="0"/>
    </xf>
    <xf numFmtId="0" fontId="32" fillId="5" borderId="5" xfId="0" applyFont="1" applyFill="1" applyBorder="1" applyAlignment="1" applyProtection="1">
      <alignment horizontal="left" vertical="top" wrapText="1"/>
      <protection locked="0"/>
    </xf>
    <xf numFmtId="0" fontId="32" fillId="5" borderId="7" xfId="0" applyFont="1" applyFill="1" applyBorder="1" applyAlignment="1" applyProtection="1">
      <alignment horizontal="left" vertical="top" wrapText="1"/>
      <protection locked="0"/>
    </xf>
    <xf numFmtId="0" fontId="32" fillId="5" borderId="8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Alignment="1" applyProtection="1">
      <alignment horizontal="left" vertical="top" wrapText="1"/>
      <protection locked="0"/>
    </xf>
    <xf numFmtId="0" fontId="32" fillId="5" borderId="9" xfId="0" applyFont="1" applyFill="1" applyBorder="1" applyAlignment="1" applyProtection="1">
      <alignment horizontal="left" vertical="top" wrapText="1"/>
      <protection locked="0"/>
    </xf>
    <xf numFmtId="0" fontId="32" fillId="5" borderId="10" xfId="0" applyFont="1" applyFill="1" applyBorder="1" applyAlignment="1" applyProtection="1">
      <alignment horizontal="left" vertical="top" wrapText="1"/>
      <protection locked="0"/>
    </xf>
    <xf numFmtId="0" fontId="32" fillId="5" borderId="11" xfId="0" applyFont="1" applyFill="1" applyBorder="1" applyAlignment="1" applyProtection="1">
      <alignment horizontal="left" vertical="top" wrapText="1"/>
      <protection locked="0"/>
    </xf>
    <xf numFmtId="0" fontId="32" fillId="5" borderId="12" xfId="0" applyFont="1" applyFill="1" applyBorder="1" applyAlignment="1" applyProtection="1">
      <alignment horizontal="left" vertical="top" wrapText="1"/>
      <protection locked="0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10" fontId="27" fillId="3" borderId="28" xfId="2" applyNumberFormat="1" applyFont="1" applyFill="1" applyBorder="1" applyAlignment="1" applyProtection="1">
      <alignment horizontal="center" vertical="center"/>
    </xf>
    <xf numFmtId="10" fontId="27" fillId="3" borderId="36" xfId="2" applyNumberFormat="1" applyFont="1" applyFill="1" applyBorder="1" applyAlignment="1" applyProtection="1">
      <alignment horizontal="center" vertical="center"/>
    </xf>
    <xf numFmtId="0" fontId="27" fillId="3" borderId="28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38" xfId="0" applyFont="1" applyFill="1" applyBorder="1" applyAlignment="1">
      <alignment horizontal="center" vertical="center" wrapText="1"/>
    </xf>
    <xf numFmtId="10" fontId="27" fillId="3" borderId="31" xfId="2" applyNumberFormat="1" applyFont="1" applyFill="1" applyBorder="1" applyAlignment="1" applyProtection="1">
      <alignment horizontal="center" vertical="center"/>
    </xf>
    <xf numFmtId="164" fontId="27" fillId="6" borderId="1" xfId="0" applyNumberFormat="1" applyFont="1" applyFill="1" applyBorder="1" applyAlignment="1">
      <alignment horizontal="center" vertical="center"/>
    </xf>
    <xf numFmtId="164" fontId="27" fillId="6" borderId="3" xfId="0" applyNumberFormat="1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0" fillId="5" borderId="10" xfId="0" applyFill="1" applyBorder="1" applyAlignment="1" applyProtection="1">
      <alignment horizontal="left" vertical="top" wrapText="1"/>
      <protection locked="0"/>
    </xf>
    <xf numFmtId="0" fontId="0" fillId="5" borderId="11" xfId="0" applyFill="1" applyBorder="1" applyAlignment="1" applyProtection="1">
      <alignment horizontal="left" vertical="top" wrapText="1"/>
      <protection locked="0"/>
    </xf>
    <xf numFmtId="0" fontId="0" fillId="5" borderId="12" xfId="0" applyFill="1" applyBorder="1" applyAlignment="1" applyProtection="1">
      <alignment horizontal="left" vertical="top" wrapText="1"/>
      <protection locked="0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31" fillId="9" borderId="46" xfId="0" applyFont="1" applyFill="1" applyBorder="1" applyAlignment="1">
      <alignment horizontal="left" vertical="center"/>
    </xf>
    <xf numFmtId="0" fontId="31" fillId="9" borderId="48" xfId="0" applyFont="1" applyFill="1" applyBorder="1" applyAlignment="1">
      <alignment horizontal="left" vertical="center"/>
    </xf>
    <xf numFmtId="0" fontId="27" fillId="5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7" fillId="7" borderId="49" xfId="0" applyFont="1" applyFill="1" applyBorder="1" applyAlignment="1">
      <alignment horizontal="center" vertical="center" wrapText="1"/>
    </xf>
    <xf numFmtId="0" fontId="27" fillId="7" borderId="50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19" fillId="5" borderId="6" xfId="0" applyFont="1" applyFill="1" applyBorder="1" applyAlignment="1" applyProtection="1">
      <alignment horizontal="left" vertical="top" wrapText="1"/>
      <protection locked="0"/>
    </xf>
    <xf numFmtId="0" fontId="19" fillId="5" borderId="5" xfId="0" applyFont="1" applyFill="1" applyBorder="1" applyAlignment="1" applyProtection="1">
      <alignment horizontal="left" vertical="top" wrapText="1"/>
      <protection locked="0"/>
    </xf>
    <xf numFmtId="0" fontId="19" fillId="5" borderId="7" xfId="0" applyFont="1" applyFill="1" applyBorder="1" applyAlignment="1" applyProtection="1">
      <alignment horizontal="left" vertical="top" wrapText="1"/>
      <protection locked="0"/>
    </xf>
    <xf numFmtId="0" fontId="19" fillId="5" borderId="8" xfId="0" applyFont="1" applyFill="1" applyBorder="1" applyAlignment="1" applyProtection="1">
      <alignment horizontal="left" vertical="top" wrapText="1"/>
      <protection locked="0"/>
    </xf>
    <xf numFmtId="0" fontId="19" fillId="5" borderId="0" xfId="0" applyFont="1" applyFill="1" applyAlignment="1" applyProtection="1">
      <alignment horizontal="left" vertical="top" wrapText="1"/>
      <protection locked="0"/>
    </xf>
    <xf numFmtId="0" fontId="19" fillId="5" borderId="9" xfId="0" applyFont="1" applyFill="1" applyBorder="1" applyAlignment="1" applyProtection="1">
      <alignment horizontal="left" vertical="top" wrapText="1"/>
      <protection locked="0"/>
    </xf>
    <xf numFmtId="0" fontId="19" fillId="5" borderId="10" xfId="0" applyFont="1" applyFill="1" applyBorder="1" applyAlignment="1" applyProtection="1">
      <alignment horizontal="left" vertical="top" wrapText="1"/>
      <protection locked="0"/>
    </xf>
    <xf numFmtId="0" fontId="19" fillId="5" borderId="11" xfId="0" applyFont="1" applyFill="1" applyBorder="1" applyAlignment="1" applyProtection="1">
      <alignment horizontal="left" vertical="top" wrapText="1"/>
      <protection locked="0"/>
    </xf>
    <xf numFmtId="0" fontId="19" fillId="5" borderId="12" xfId="0" applyFont="1" applyFill="1" applyBorder="1" applyAlignment="1" applyProtection="1">
      <alignment horizontal="left" vertical="top" wrapText="1"/>
      <protection locked="0"/>
    </xf>
    <xf numFmtId="0" fontId="30" fillId="3" borderId="14" xfId="0" applyFont="1" applyFill="1" applyBorder="1" applyAlignment="1">
      <alignment horizontal="center" vertical="center" wrapText="1"/>
    </xf>
    <xf numFmtId="0" fontId="30" fillId="3" borderId="26" xfId="0" applyFont="1" applyFill="1" applyBorder="1" applyAlignment="1">
      <alignment horizontal="center" vertical="center" wrapText="1"/>
    </xf>
    <xf numFmtId="0" fontId="30" fillId="3" borderId="50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1" fillId="9" borderId="46" xfId="0" applyFont="1" applyFill="1" applyBorder="1" applyAlignment="1">
      <alignment horizontal="center" vertical="center"/>
    </xf>
    <xf numFmtId="0" fontId="31" fillId="9" borderId="48" xfId="0" applyFont="1" applyFill="1" applyBorder="1" applyAlignment="1">
      <alignment horizontal="center" vertical="center"/>
    </xf>
    <xf numFmtId="0" fontId="27" fillId="0" borderId="5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49" fontId="16" fillId="0" borderId="52" xfId="0" applyNumberFormat="1" applyFont="1" applyBorder="1" applyAlignment="1">
      <alignment horizontal="center" vertical="center"/>
    </xf>
    <xf numFmtId="0" fontId="15" fillId="7" borderId="49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15" fillId="3" borderId="54" xfId="0" applyFont="1" applyFill="1" applyBorder="1" applyAlignment="1">
      <alignment horizontal="center" vertical="center"/>
    </xf>
    <xf numFmtId="0" fontId="21" fillId="9" borderId="46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2" fillId="5" borderId="6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7" xfId="0" applyFont="1" applyFill="1" applyBorder="1" applyAlignment="1" applyProtection="1">
      <alignment horizontal="left" vertical="center" wrapText="1"/>
      <protection locked="0"/>
    </xf>
    <xf numFmtId="0" fontId="2" fillId="5" borderId="8" xfId="0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Alignment="1" applyProtection="1">
      <alignment horizontal="left" vertical="center" wrapText="1"/>
      <protection locked="0"/>
    </xf>
    <xf numFmtId="0" fontId="2" fillId="5" borderId="9" xfId="0" applyFont="1" applyFill="1" applyBorder="1" applyAlignment="1" applyProtection="1">
      <alignment horizontal="left" vertical="center" wrapText="1"/>
      <protection locked="0"/>
    </xf>
    <xf numFmtId="0" fontId="2" fillId="5" borderId="10" xfId="0" applyFont="1" applyFill="1" applyBorder="1" applyAlignment="1" applyProtection="1">
      <alignment horizontal="left" vertical="center" wrapText="1"/>
      <protection locked="0"/>
    </xf>
    <xf numFmtId="0" fontId="2" fillId="5" borderId="11" xfId="0" applyFont="1" applyFill="1" applyBorder="1" applyAlignment="1" applyProtection="1">
      <alignment horizontal="left" vertical="center" wrapText="1"/>
      <protection locked="0"/>
    </xf>
    <xf numFmtId="0" fontId="2" fillId="5" borderId="12" xfId="0" applyFont="1" applyFill="1" applyBorder="1" applyAlignment="1" applyProtection="1">
      <alignment horizontal="left" vertical="center" wrapText="1"/>
      <protection locked="0"/>
    </xf>
    <xf numFmtId="0" fontId="42" fillId="3" borderId="49" xfId="4" applyFont="1" applyFill="1" applyBorder="1" applyAlignment="1">
      <alignment horizontal="center" vertical="center" wrapText="1"/>
    </xf>
    <xf numFmtId="0" fontId="42" fillId="3" borderId="8" xfId="4" applyFont="1" applyFill="1" applyBorder="1" applyAlignment="1">
      <alignment horizontal="center" vertical="center" wrapText="1"/>
    </xf>
    <xf numFmtId="0" fontId="42" fillId="3" borderId="10" xfId="4" applyFont="1" applyFill="1" applyBorder="1" applyAlignment="1">
      <alignment horizontal="center" vertical="center" wrapText="1"/>
    </xf>
    <xf numFmtId="10" fontId="44" fillId="6" borderId="1" xfId="2" applyNumberFormat="1" applyFont="1" applyFill="1" applyBorder="1" applyAlignment="1" applyProtection="1">
      <alignment horizontal="center" vertical="center"/>
    </xf>
    <xf numFmtId="10" fontId="44" fillId="6" borderId="2" xfId="2" applyNumberFormat="1" applyFont="1" applyFill="1" applyBorder="1" applyAlignment="1" applyProtection="1">
      <alignment horizontal="center" vertical="center"/>
    </xf>
    <xf numFmtId="0" fontId="42" fillId="3" borderId="14" xfId="0" applyFont="1" applyFill="1" applyBorder="1" applyAlignment="1">
      <alignment horizontal="center" vertical="center" wrapText="1"/>
    </xf>
    <xf numFmtId="0" fontId="42" fillId="3" borderId="2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 wrapText="1"/>
    </xf>
    <xf numFmtId="49" fontId="37" fillId="0" borderId="2" xfId="0" applyNumberFormat="1" applyFont="1" applyBorder="1" applyAlignment="1">
      <alignment horizontal="center" vertical="center" wrapText="1"/>
    </xf>
    <xf numFmtId="49" fontId="37" fillId="0" borderId="3" xfId="0" applyNumberFormat="1" applyFont="1" applyBorder="1" applyAlignment="1">
      <alignment horizontal="center" vertical="center" wrapText="1"/>
    </xf>
    <xf numFmtId="166" fontId="15" fillId="7" borderId="1" xfId="0" applyNumberFormat="1" applyFont="1" applyFill="1" applyBorder="1" applyAlignment="1">
      <alignment horizontal="center" vertical="center"/>
    </xf>
    <xf numFmtId="166" fontId="15" fillId="7" borderId="3" xfId="0" applyNumberFormat="1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</cellXfs>
  <cellStyles count="5">
    <cellStyle name="Lien hypertexte" xfId="3" builtinId="8"/>
    <cellStyle name="Milliers" xfId="1" builtinId="3"/>
    <cellStyle name="Normal" xfId="0" builtinId="0"/>
    <cellStyle name="Normal 3" xfId="4" xr:uid="{4271FA07-5892-4199-94E5-4C375F78D2A6}"/>
    <cellStyle name="Pourcentage" xfId="2" builtinId="5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302895</xdr:colOff>
      <xdr:row>5</xdr:row>
      <xdr:rowOff>28575</xdr:rowOff>
    </xdr:from>
    <xdr:to>
      <xdr:col>6</xdr:col>
      <xdr:colOff>599498</xdr:colOff>
      <xdr:row>8</xdr:row>
      <xdr:rowOff>19050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8AD3F159-D11E-406D-9F89-BC1B21566E69}"/>
            </a:ext>
          </a:extLst>
        </xdr:cNvPr>
        <xdr:cNvSpPr/>
      </xdr:nvSpPr>
      <xdr:spPr bwMode="auto">
        <a:xfrm>
          <a:off x="7878445" y="1471295"/>
          <a:ext cx="297873" cy="995045"/>
        </a:xfrm>
        <a:prstGeom prst="rightBrace">
          <a:avLst>
            <a:gd name="adj1" fmla="val 8333"/>
            <a:gd name="adj2" fmla="val 42424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F38FC-191A-4F47-BB0D-CA945798FAF1}">
  <sheetPr>
    <pageSetUpPr fitToPage="1"/>
  </sheetPr>
  <dimension ref="A1:K36"/>
  <sheetViews>
    <sheetView tabSelected="1" zoomScaleNormal="100" workbookViewId="0">
      <selection activeCell="E48" sqref="E48"/>
    </sheetView>
  </sheetViews>
  <sheetFormatPr baseColWidth="10" defaultRowHeight="14.4" x14ac:dyDescent="0.3"/>
  <cols>
    <col min="1" max="1" width="11.5546875" style="1"/>
    <col min="2" max="2" width="20.6640625" style="1" customWidth="1"/>
    <col min="3" max="3" width="15.44140625" style="1" customWidth="1"/>
    <col min="4" max="4" width="10.6640625" style="1"/>
    <col min="5" max="5" width="9.33203125" style="1" customWidth="1"/>
    <col min="6" max="6" width="43.6640625" style="1" customWidth="1"/>
    <col min="7" max="8" width="10.6640625" style="1"/>
    <col min="9" max="9" width="17.109375" style="1" customWidth="1"/>
    <col min="10" max="11" width="10.6640625" style="1"/>
  </cols>
  <sheetData>
    <row r="1" spans="1:11" ht="15" thickBot="1" x14ac:dyDescent="0.35"/>
    <row r="2" spans="1:11" ht="24" thickBot="1" x14ac:dyDescent="0.35">
      <c r="A2" s="2"/>
      <c r="B2" s="281" t="s">
        <v>0</v>
      </c>
      <c r="C2" s="282"/>
      <c r="D2" s="282"/>
      <c r="E2" s="282"/>
      <c r="F2" s="282"/>
      <c r="G2" s="282"/>
      <c r="H2" s="282"/>
      <c r="I2" s="282"/>
      <c r="J2" s="282"/>
      <c r="K2" s="283"/>
    </row>
    <row r="3" spans="1:11" ht="24" thickBot="1" x14ac:dyDescent="0.35">
      <c r="A3" s="2"/>
      <c r="B3" s="284" t="s">
        <v>1</v>
      </c>
      <c r="C3" s="285"/>
      <c r="D3" s="285"/>
      <c r="E3" s="285"/>
      <c r="F3" s="285"/>
      <c r="G3" s="285"/>
      <c r="H3" s="285"/>
      <c r="I3" s="285"/>
      <c r="J3" s="285"/>
      <c r="K3" s="286"/>
    </row>
    <row r="4" spans="1:11" ht="34.200000000000003" thickBot="1" x14ac:dyDescent="0.35">
      <c r="A4" s="3"/>
      <c r="B4" s="287" t="s">
        <v>2</v>
      </c>
      <c r="C4" s="288"/>
      <c r="D4" s="288"/>
      <c r="E4" s="288"/>
      <c r="F4" s="288"/>
      <c r="G4" s="288"/>
      <c r="H4" s="288"/>
      <c r="I4" s="288"/>
      <c r="J4" s="288"/>
      <c r="K4" s="289"/>
    </row>
    <row r="5" spans="1:11" ht="15" thickBot="1" x14ac:dyDescent="0.35"/>
    <row r="6" spans="1:11" ht="29.4" thickBot="1" x14ac:dyDescent="0.4">
      <c r="B6" s="290" t="s">
        <v>3</v>
      </c>
      <c r="C6" s="291"/>
      <c r="D6" s="291"/>
      <c r="E6" s="291"/>
      <c r="F6" s="4"/>
      <c r="G6" s="5"/>
      <c r="H6" s="292" t="s">
        <v>4</v>
      </c>
      <c r="I6" s="293"/>
      <c r="J6" s="293"/>
      <c r="K6" s="294"/>
    </row>
    <row r="7" spans="1:11" ht="15" thickBot="1" x14ac:dyDescent="0.35">
      <c r="H7" s="295"/>
      <c r="I7" s="296"/>
      <c r="J7" s="296"/>
      <c r="K7" s="297"/>
    </row>
    <row r="8" spans="1:11" ht="29.4" thickBot="1" x14ac:dyDescent="0.35">
      <c r="B8" s="301" t="s">
        <v>5</v>
      </c>
      <c r="C8" s="302"/>
      <c r="D8" s="302"/>
      <c r="E8" s="302"/>
      <c r="F8" s="6"/>
      <c r="H8" s="298"/>
      <c r="I8" s="299"/>
      <c r="J8" s="299"/>
      <c r="K8" s="300"/>
    </row>
    <row r="9" spans="1:11" ht="15" thickBot="1" x14ac:dyDescent="0.35"/>
    <row r="10" spans="1:11" x14ac:dyDescent="0.3">
      <c r="D10" s="303" t="s">
        <v>6</v>
      </c>
      <c r="E10" s="304"/>
      <c r="F10" s="305"/>
    </row>
    <row r="11" spans="1:11" x14ac:dyDescent="0.3">
      <c r="D11" s="306" t="s">
        <v>7</v>
      </c>
      <c r="E11" s="307"/>
      <c r="F11" s="7"/>
    </row>
    <row r="12" spans="1:11" x14ac:dyDescent="0.3">
      <c r="D12" s="306" t="s">
        <v>8</v>
      </c>
      <c r="E12" s="307"/>
      <c r="F12" s="7"/>
    </row>
    <row r="13" spans="1:11" x14ac:dyDescent="0.3">
      <c r="D13" s="306" t="s">
        <v>9</v>
      </c>
      <c r="E13" s="307"/>
      <c r="F13" s="7"/>
    </row>
    <row r="14" spans="1:11" x14ac:dyDescent="0.3">
      <c r="D14" s="306" t="s">
        <v>10</v>
      </c>
      <c r="E14" s="307"/>
      <c r="F14" s="8"/>
    </row>
    <row r="15" spans="1:11" ht="15" thickBot="1" x14ac:dyDescent="0.35">
      <c r="D15" s="9"/>
      <c r="E15" s="10"/>
      <c r="F15" s="11"/>
    </row>
    <row r="16" spans="1:11" ht="15" thickBot="1" x14ac:dyDescent="0.35"/>
    <row r="17" spans="1:11" ht="24" thickBot="1" x14ac:dyDescent="0.35">
      <c r="B17" s="278" t="s">
        <v>11</v>
      </c>
      <c r="C17" s="279"/>
      <c r="D17" s="279"/>
      <c r="E17" s="279"/>
      <c r="F17" s="279"/>
      <c r="G17" s="279"/>
      <c r="H17" s="279"/>
      <c r="I17" s="279"/>
      <c r="J17" s="279"/>
      <c r="K17" s="280"/>
    </row>
    <row r="18" spans="1:11" ht="15" thickBot="1" x14ac:dyDescent="0.35"/>
    <row r="19" spans="1:11" ht="24" thickBot="1" x14ac:dyDescent="0.35">
      <c r="B19" s="281" t="s">
        <v>12</v>
      </c>
      <c r="C19" s="282"/>
      <c r="D19" s="282"/>
      <c r="E19" s="282"/>
      <c r="F19" s="282"/>
      <c r="G19" s="282"/>
      <c r="H19" s="282"/>
      <c r="I19" s="282"/>
      <c r="J19" s="282"/>
      <c r="K19" s="283"/>
    </row>
    <row r="22" spans="1:11" ht="15" thickBot="1" x14ac:dyDescent="0.35"/>
    <row r="23" spans="1:11" ht="18.600000000000001" thickBot="1" x14ac:dyDescent="0.35">
      <c r="B23" s="542" t="s">
        <v>13</v>
      </c>
      <c r="C23" s="308"/>
      <c r="D23" s="309"/>
      <c r="E23" s="301" t="s">
        <v>14</v>
      </c>
      <c r="F23" s="302"/>
      <c r="G23" s="302"/>
      <c r="H23" s="302"/>
      <c r="I23" s="302"/>
      <c r="J23" s="312"/>
      <c r="K23" s="313"/>
    </row>
    <row r="24" spans="1:11" ht="15" thickBot="1" x14ac:dyDescent="0.35">
      <c r="B24" s="543"/>
      <c r="C24" s="310"/>
      <c r="D24" s="311"/>
    </row>
    <row r="26" spans="1:11" ht="15" thickBot="1" x14ac:dyDescent="0.35"/>
    <row r="27" spans="1:11" ht="18.600000000000001" thickBot="1" x14ac:dyDescent="0.35">
      <c r="A27" s="12"/>
      <c r="B27" s="301" t="s">
        <v>15</v>
      </c>
      <c r="C27" s="302"/>
      <c r="D27" s="302"/>
      <c r="E27" s="302"/>
      <c r="F27" s="302"/>
      <c r="G27" s="302"/>
      <c r="H27" s="302"/>
      <c r="I27" s="302"/>
      <c r="J27" s="302"/>
      <c r="K27" s="314"/>
    </row>
    <row r="28" spans="1:11" ht="15" thickBot="1" x14ac:dyDescent="0.35">
      <c r="F28" s="13"/>
    </row>
    <row r="29" spans="1:11" ht="15" thickBot="1" x14ac:dyDescent="0.35">
      <c r="B29" s="14" t="s">
        <v>16</v>
      </c>
    </row>
    <row r="30" spans="1:11" x14ac:dyDescent="0.3">
      <c r="B30" s="315"/>
      <c r="C30" s="316"/>
      <c r="D30" s="316"/>
      <c r="E30" s="316"/>
      <c r="F30" s="316"/>
      <c r="G30" s="316"/>
      <c r="H30" s="316"/>
      <c r="I30" s="316"/>
      <c r="J30" s="316"/>
      <c r="K30" s="317"/>
    </row>
    <row r="31" spans="1:11" x14ac:dyDescent="0.3">
      <c r="B31" s="318"/>
      <c r="C31" s="319"/>
      <c r="D31" s="319"/>
      <c r="E31" s="319"/>
      <c r="F31" s="319"/>
      <c r="G31" s="319"/>
      <c r="H31" s="319"/>
      <c r="I31" s="319"/>
      <c r="J31" s="319"/>
      <c r="K31" s="320"/>
    </row>
    <row r="32" spans="1:11" x14ac:dyDescent="0.3">
      <c r="B32" s="318"/>
      <c r="C32" s="319"/>
      <c r="D32" s="319"/>
      <c r="E32" s="319"/>
      <c r="F32" s="319"/>
      <c r="G32" s="319"/>
      <c r="H32" s="319"/>
      <c r="I32" s="319"/>
      <c r="J32" s="319"/>
      <c r="K32" s="320"/>
    </row>
    <row r="33" spans="2:11" x14ac:dyDescent="0.3">
      <c r="B33" s="318"/>
      <c r="C33" s="319"/>
      <c r="D33" s="319"/>
      <c r="E33" s="319"/>
      <c r="F33" s="319"/>
      <c r="G33" s="319"/>
      <c r="H33" s="319"/>
      <c r="I33" s="319"/>
      <c r="J33" s="319"/>
      <c r="K33" s="320"/>
    </row>
    <row r="34" spans="2:11" x14ac:dyDescent="0.3">
      <c r="B34" s="318"/>
      <c r="C34" s="319"/>
      <c r="D34" s="319"/>
      <c r="E34" s="319"/>
      <c r="F34" s="319"/>
      <c r="G34" s="319"/>
      <c r="H34" s="319"/>
      <c r="I34" s="319"/>
      <c r="J34" s="319"/>
      <c r="K34" s="320"/>
    </row>
    <row r="35" spans="2:11" x14ac:dyDescent="0.3">
      <c r="B35" s="318"/>
      <c r="C35" s="319"/>
      <c r="D35" s="319"/>
      <c r="E35" s="319"/>
      <c r="F35" s="319"/>
      <c r="G35" s="319"/>
      <c r="H35" s="319"/>
      <c r="I35" s="319"/>
      <c r="J35" s="319"/>
      <c r="K35" s="320"/>
    </row>
    <row r="36" spans="2:11" ht="15" thickBot="1" x14ac:dyDescent="0.35">
      <c r="B36" s="321"/>
      <c r="C36" s="322"/>
      <c r="D36" s="322"/>
      <c r="E36" s="322"/>
      <c r="F36" s="322"/>
      <c r="G36" s="322"/>
      <c r="H36" s="322"/>
      <c r="I36" s="322"/>
      <c r="J36" s="322"/>
      <c r="K36" s="323"/>
    </row>
  </sheetData>
  <mergeCells count="18">
    <mergeCell ref="B19:K19"/>
    <mergeCell ref="C23:D24"/>
    <mergeCell ref="E23:K23"/>
    <mergeCell ref="B27:K27"/>
    <mergeCell ref="B30:K36"/>
    <mergeCell ref="B23:B24"/>
    <mergeCell ref="B17:K17"/>
    <mergeCell ref="B2:K2"/>
    <mergeCell ref="B3:K3"/>
    <mergeCell ref="B4:K4"/>
    <mergeCell ref="B6:E6"/>
    <mergeCell ref="H6:K8"/>
    <mergeCell ref="B8:E8"/>
    <mergeCell ref="D10:F10"/>
    <mergeCell ref="D11:E11"/>
    <mergeCell ref="D12:E12"/>
    <mergeCell ref="D13:E13"/>
    <mergeCell ref="D14:E14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8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55623-E1F5-4DA0-9FA7-D8C8AD67EA99}">
  <sheetPr>
    <pageSetUpPr fitToPage="1"/>
  </sheetPr>
  <dimension ref="B2:T32"/>
  <sheetViews>
    <sheetView topLeftCell="A2" zoomScaleNormal="100" workbookViewId="0">
      <selection activeCell="C9" sqref="C9:N9"/>
    </sheetView>
  </sheetViews>
  <sheetFormatPr baseColWidth="10" defaultColWidth="10.6640625" defaultRowHeight="13.8" x14ac:dyDescent="0.3"/>
  <cols>
    <col min="1" max="1" width="3.33203125" style="1" customWidth="1"/>
    <col min="2" max="2" width="26.109375" style="1" customWidth="1"/>
    <col min="3" max="18" width="11.33203125" style="1" customWidth="1"/>
    <col min="19" max="16384" width="10.6640625" style="1"/>
  </cols>
  <sheetData>
    <row r="2" spans="2:20" ht="14.4" thickBot="1" x14ac:dyDescent="0.35"/>
    <row r="3" spans="2:20" ht="24" thickBot="1" x14ac:dyDescent="0.35">
      <c r="B3" s="324" t="s">
        <v>17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6"/>
    </row>
    <row r="4" spans="2:20" ht="34.200000000000003" thickBot="1" x14ac:dyDescent="0.7">
      <c r="B4" s="327" t="str">
        <f>+'1 - Informations générales'!B4</f>
        <v>EDEIS AEROPORT NIMES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9"/>
      <c r="S4" s="15"/>
      <c r="T4" s="15"/>
    </row>
    <row r="5" spans="2:20" ht="29.4" thickBot="1" x14ac:dyDescent="0.35">
      <c r="B5" s="330">
        <f>+'1 - Informations générales'!F6</f>
        <v>0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2"/>
    </row>
    <row r="6" spans="2:20" ht="29.4" thickBot="1" x14ac:dyDescent="0.35">
      <c r="B6" s="333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5"/>
    </row>
    <row r="7" spans="2:20" ht="14.4" thickBot="1" x14ac:dyDescent="0.35">
      <c r="B7" s="16"/>
      <c r="C7" s="336">
        <v>2022</v>
      </c>
      <c r="D7" s="337"/>
      <c r="E7" s="337"/>
      <c r="F7" s="338"/>
      <c r="G7" s="336">
        <v>2023</v>
      </c>
      <c r="H7" s="337"/>
      <c r="I7" s="337"/>
      <c r="J7" s="338"/>
      <c r="K7" s="336">
        <v>2024</v>
      </c>
      <c r="L7" s="337"/>
      <c r="M7" s="337"/>
      <c r="N7" s="338"/>
      <c r="O7" s="336" t="s">
        <v>18</v>
      </c>
      <c r="P7" s="337"/>
      <c r="Q7" s="337"/>
      <c r="R7" s="338"/>
    </row>
    <row r="8" spans="2:20" ht="160.19999999999999" thickBot="1" x14ac:dyDescent="0.35">
      <c r="B8" s="342" t="s">
        <v>19</v>
      </c>
      <c r="C8" s="17" t="s">
        <v>20</v>
      </c>
      <c r="D8" s="17" t="s">
        <v>21</v>
      </c>
      <c r="E8" s="17" t="s">
        <v>22</v>
      </c>
      <c r="F8" s="17" t="s">
        <v>23</v>
      </c>
      <c r="G8" s="17" t="s">
        <v>20</v>
      </c>
      <c r="H8" s="17" t="s">
        <v>21</v>
      </c>
      <c r="I8" s="17" t="s">
        <v>22</v>
      </c>
      <c r="J8" s="17" t="s">
        <v>23</v>
      </c>
      <c r="K8" s="17" t="s">
        <v>20</v>
      </c>
      <c r="L8" s="17" t="s">
        <v>21</v>
      </c>
      <c r="M8" s="17" t="s">
        <v>22</v>
      </c>
      <c r="N8" s="17" t="s">
        <v>23</v>
      </c>
      <c r="O8" s="17" t="s">
        <v>20</v>
      </c>
      <c r="P8" s="17" t="s">
        <v>21</v>
      </c>
      <c r="Q8" s="17" t="s">
        <v>22</v>
      </c>
      <c r="R8" s="18" t="s">
        <v>23</v>
      </c>
      <c r="T8" s="19"/>
    </row>
    <row r="9" spans="2:20" ht="22.2" customHeight="1" thickBot="1" x14ac:dyDescent="0.35">
      <c r="B9" s="34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>
        <f>+(C9+G9+K9)/3</f>
        <v>0</v>
      </c>
      <c r="P9" s="21">
        <f>+(D9+H9+L9)/3</f>
        <v>0</v>
      </c>
      <c r="Q9" s="21">
        <f>+(E9+I9+M9)/3</f>
        <v>0</v>
      </c>
      <c r="R9" s="21">
        <f>+(F9+J9+N9)/3</f>
        <v>0</v>
      </c>
      <c r="T9" s="19"/>
    </row>
    <row r="10" spans="2:20" ht="14.4" thickBot="1" x14ac:dyDescent="0.35">
      <c r="G10" s="22" t="s">
        <v>24</v>
      </c>
      <c r="H10" s="22" t="s">
        <v>24</v>
      </c>
      <c r="I10" s="22" t="s">
        <v>24</v>
      </c>
      <c r="J10" s="22" t="s">
        <v>24</v>
      </c>
      <c r="K10" s="22" t="s">
        <v>24</v>
      </c>
      <c r="L10" s="22" t="s">
        <v>24</v>
      </c>
      <c r="M10" s="22" t="s">
        <v>24</v>
      </c>
      <c r="N10" s="22" t="s">
        <v>24</v>
      </c>
      <c r="T10" s="19"/>
    </row>
    <row r="11" spans="2:20" ht="14.4" thickBot="1" x14ac:dyDescent="0.35">
      <c r="B11" s="339" t="s">
        <v>25</v>
      </c>
      <c r="C11" s="340"/>
      <c r="D11" s="340"/>
      <c r="E11" s="341"/>
      <c r="G11" s="23" t="s">
        <v>26</v>
      </c>
      <c r="H11" s="24" t="s">
        <v>27</v>
      </c>
      <c r="I11" s="23" t="s">
        <v>26</v>
      </c>
      <c r="J11" s="25" t="s">
        <v>26</v>
      </c>
      <c r="K11" s="23" t="s">
        <v>26</v>
      </c>
      <c r="L11" s="24" t="s">
        <v>27</v>
      </c>
      <c r="M11" s="23" t="s">
        <v>26</v>
      </c>
      <c r="N11" s="25" t="s">
        <v>26</v>
      </c>
      <c r="T11" s="19"/>
    </row>
    <row r="12" spans="2:20" ht="14.4" thickBot="1" x14ac:dyDescent="0.35">
      <c r="B12" s="344" t="s">
        <v>28</v>
      </c>
      <c r="C12" s="345"/>
      <c r="D12" s="345"/>
      <c r="E12" s="346"/>
      <c r="G12" s="26" t="e">
        <f>+(G9-C9)/C9</f>
        <v>#DIV/0!</v>
      </c>
      <c r="H12" s="26" t="e">
        <f t="shared" ref="H12:N12" si="0">+(H9-D9)/D9</f>
        <v>#DIV/0!</v>
      </c>
      <c r="I12" s="26" t="e">
        <f t="shared" si="0"/>
        <v>#DIV/0!</v>
      </c>
      <c r="J12" s="26" t="e">
        <f t="shared" si="0"/>
        <v>#DIV/0!</v>
      </c>
      <c r="K12" s="26" t="e">
        <f t="shared" si="0"/>
        <v>#DIV/0!</v>
      </c>
      <c r="L12" s="26" t="e">
        <f t="shared" si="0"/>
        <v>#DIV/0!</v>
      </c>
      <c r="M12" s="26" t="e">
        <f t="shared" si="0"/>
        <v>#DIV/0!</v>
      </c>
      <c r="N12" s="26" t="e">
        <f t="shared" si="0"/>
        <v>#DIV/0!</v>
      </c>
    </row>
    <row r="13" spans="2:20" ht="14.4" thickBot="1" x14ac:dyDescent="0.35">
      <c r="B13" s="347" t="s">
        <v>29</v>
      </c>
      <c r="C13" s="348"/>
      <c r="D13" s="348"/>
      <c r="E13" s="349"/>
      <c r="G13" s="27"/>
      <c r="H13" s="27"/>
      <c r="I13" s="27"/>
      <c r="J13" s="27"/>
      <c r="K13" s="27"/>
      <c r="L13" s="27"/>
      <c r="M13" s="27"/>
      <c r="N13" s="27"/>
    </row>
    <row r="14" spans="2:20" ht="14.4" thickBot="1" x14ac:dyDescent="0.35">
      <c r="B14" s="16"/>
      <c r="E14" s="28"/>
      <c r="F14" s="28"/>
      <c r="G14" s="28"/>
      <c r="H14" s="28"/>
    </row>
    <row r="15" spans="2:20" ht="14.4" thickBot="1" x14ac:dyDescent="0.35">
      <c r="B15" s="350" t="s">
        <v>30</v>
      </c>
      <c r="C15" s="353" t="s">
        <v>31</v>
      </c>
      <c r="D15" s="354"/>
      <c r="E15" s="353" t="s">
        <v>32</v>
      </c>
      <c r="F15" s="357"/>
      <c r="G15" s="364" t="s">
        <v>33</v>
      </c>
      <c r="H15" s="365"/>
      <c r="I15" s="365"/>
      <c r="J15" s="365"/>
      <c r="K15" s="365"/>
      <c r="L15" s="365"/>
      <c r="M15" s="365"/>
      <c r="N15" s="366"/>
    </row>
    <row r="16" spans="2:20" ht="14.4" thickBot="1" x14ac:dyDescent="0.35">
      <c r="B16" s="351"/>
      <c r="C16" s="355"/>
      <c r="D16" s="356"/>
      <c r="E16" s="358"/>
      <c r="F16" s="359"/>
      <c r="G16" s="360" t="s">
        <v>34</v>
      </c>
      <c r="H16" s="361"/>
      <c r="I16" s="360" t="s">
        <v>35</v>
      </c>
      <c r="J16" s="361"/>
      <c r="K16" s="353" t="s">
        <v>36</v>
      </c>
      <c r="L16" s="354"/>
      <c r="M16" s="360" t="s">
        <v>37</v>
      </c>
      <c r="N16" s="361"/>
      <c r="O16" s="339" t="s">
        <v>25</v>
      </c>
      <c r="P16" s="340"/>
      <c r="Q16" s="340"/>
      <c r="R16" s="341"/>
    </row>
    <row r="17" spans="2:18" ht="25.2" customHeight="1" thickBot="1" x14ac:dyDescent="0.35">
      <c r="B17" s="351"/>
      <c r="C17" s="360" t="s">
        <v>38</v>
      </c>
      <c r="D17" s="361"/>
      <c r="E17" s="362">
        <f>+N9</f>
        <v>0</v>
      </c>
      <c r="F17" s="363"/>
      <c r="G17" s="367"/>
      <c r="H17" s="368"/>
      <c r="I17" s="367"/>
      <c r="J17" s="368"/>
      <c r="K17" s="367"/>
      <c r="L17" s="368"/>
      <c r="M17" s="367"/>
      <c r="N17" s="368"/>
      <c r="O17" s="344" t="s">
        <v>28</v>
      </c>
      <c r="P17" s="345"/>
      <c r="Q17" s="345"/>
      <c r="R17" s="346"/>
    </row>
    <row r="18" spans="2:18" ht="27.6" customHeight="1" thickBot="1" x14ac:dyDescent="0.35">
      <c r="B18" s="352"/>
      <c r="C18" s="358" t="s">
        <v>39</v>
      </c>
      <c r="D18" s="383"/>
      <c r="E18" s="370" t="e">
        <f>E17/$E$17</f>
        <v>#DIV/0!</v>
      </c>
      <c r="F18" s="371"/>
      <c r="G18" s="370" t="e">
        <f>G17/$E$17</f>
        <v>#DIV/0!</v>
      </c>
      <c r="H18" s="371"/>
      <c r="I18" s="370" t="e">
        <f>I17/$E$17</f>
        <v>#DIV/0!</v>
      </c>
      <c r="J18" s="371"/>
      <c r="K18" s="370" t="e">
        <f>K17/$E$17</f>
        <v>#DIV/0!</v>
      </c>
      <c r="L18" s="371"/>
      <c r="M18" s="370" t="e">
        <f>M17/$E$17</f>
        <v>#DIV/0!</v>
      </c>
      <c r="N18" s="371"/>
      <c r="O18" s="347" t="s">
        <v>29</v>
      </c>
      <c r="P18" s="348"/>
      <c r="Q18" s="348"/>
      <c r="R18" s="349"/>
    </row>
    <row r="19" spans="2:18" ht="14.4" thickBot="1" x14ac:dyDescent="0.35">
      <c r="N19" s="30"/>
    </row>
    <row r="20" spans="2:18" ht="14.4" thickBot="1" x14ac:dyDescent="0.35">
      <c r="C20" s="372" t="s">
        <v>40</v>
      </c>
      <c r="D20" s="373"/>
      <c r="E20" s="374">
        <f>'1 - Informations générales'!F8</f>
        <v>0</v>
      </c>
      <c r="F20" s="375"/>
      <c r="G20" s="376"/>
    </row>
    <row r="21" spans="2:18" ht="15" customHeight="1" x14ac:dyDescent="0.3">
      <c r="C21" s="353" t="s">
        <v>41</v>
      </c>
      <c r="D21" s="357"/>
      <c r="E21" s="377"/>
      <c r="F21" s="378"/>
      <c r="G21" s="379"/>
    </row>
    <row r="22" spans="2:18" ht="14.4" thickBot="1" x14ac:dyDescent="0.35">
      <c r="C22" s="358"/>
      <c r="D22" s="359"/>
      <c r="E22" s="380"/>
      <c r="F22" s="381"/>
      <c r="G22" s="382"/>
    </row>
    <row r="23" spans="2:18" ht="14.4" thickBot="1" x14ac:dyDescent="0.35"/>
    <row r="24" spans="2:18" ht="14.4" thickBot="1" x14ac:dyDescent="0.35">
      <c r="B24" s="369" t="s">
        <v>16</v>
      </c>
      <c r="C24" s="354"/>
    </row>
    <row r="25" spans="2:18" x14ac:dyDescent="0.3">
      <c r="B25" s="315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7"/>
    </row>
    <row r="26" spans="2:18" x14ac:dyDescent="0.3">
      <c r="B26" s="318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20"/>
    </row>
    <row r="27" spans="2:18" x14ac:dyDescent="0.3">
      <c r="B27" s="318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20"/>
    </row>
    <row r="28" spans="2:18" x14ac:dyDescent="0.3">
      <c r="B28" s="318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20"/>
    </row>
    <row r="29" spans="2:18" x14ac:dyDescent="0.3">
      <c r="B29" s="318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20"/>
    </row>
    <row r="30" spans="2:18" x14ac:dyDescent="0.3">
      <c r="B30" s="318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20"/>
    </row>
    <row r="31" spans="2:18" x14ac:dyDescent="0.3">
      <c r="B31" s="318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20"/>
    </row>
    <row r="32" spans="2:18" ht="14.4" thickBot="1" x14ac:dyDescent="0.35">
      <c r="B32" s="321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3"/>
    </row>
  </sheetData>
  <mergeCells count="41">
    <mergeCell ref="B25:N32"/>
    <mergeCell ref="C21:D22"/>
    <mergeCell ref="M18:N18"/>
    <mergeCell ref="O18:R18"/>
    <mergeCell ref="C20:D20"/>
    <mergeCell ref="E20:G20"/>
    <mergeCell ref="E21:G22"/>
    <mergeCell ref="C18:D18"/>
    <mergeCell ref="E18:F18"/>
    <mergeCell ref="G18:H18"/>
    <mergeCell ref="I18:J18"/>
    <mergeCell ref="K18:L18"/>
    <mergeCell ref="I17:J17"/>
    <mergeCell ref="K17:L17"/>
    <mergeCell ref="M17:N17"/>
    <mergeCell ref="O17:R17"/>
    <mergeCell ref="B24:C24"/>
    <mergeCell ref="O16:R16"/>
    <mergeCell ref="B8:B9"/>
    <mergeCell ref="B11:E11"/>
    <mergeCell ref="B12:E12"/>
    <mergeCell ref="B13:E13"/>
    <mergeCell ref="B15:B18"/>
    <mergeCell ref="C15:D16"/>
    <mergeCell ref="E15:F16"/>
    <mergeCell ref="C17:D17"/>
    <mergeCell ref="E17:F17"/>
    <mergeCell ref="G15:N15"/>
    <mergeCell ref="G16:H16"/>
    <mergeCell ref="I16:J16"/>
    <mergeCell ref="K16:L16"/>
    <mergeCell ref="M16:N16"/>
    <mergeCell ref="G17:H17"/>
    <mergeCell ref="B3:R3"/>
    <mergeCell ref="B4:R4"/>
    <mergeCell ref="B5:R5"/>
    <mergeCell ref="B6:R6"/>
    <mergeCell ref="C7:F7"/>
    <mergeCell ref="G7:J7"/>
    <mergeCell ref="K7:N7"/>
    <mergeCell ref="O7:R7"/>
  </mergeCells>
  <conditionalFormatting sqref="G18:N18">
    <cfRule type="cellIs" dxfId="4" priority="1" operator="greaterThan">
      <formula>1</formula>
    </cfRule>
  </conditionalFormatting>
  <conditionalFormatting sqref="M18:N18">
    <cfRule type="cellIs" dxfId="3" priority="2" operator="lessThan">
      <formula>1</formula>
    </cfRule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F54F-5D07-4021-8B06-03DB7DFD4835}">
  <sheetPr>
    <pageSetUpPr fitToPage="1"/>
  </sheetPr>
  <dimension ref="B2:L32"/>
  <sheetViews>
    <sheetView zoomScaleNormal="100" workbookViewId="0">
      <selection activeCell="C19" sqref="C19:D19"/>
    </sheetView>
  </sheetViews>
  <sheetFormatPr baseColWidth="10" defaultColWidth="22" defaultRowHeight="14.4" x14ac:dyDescent="0.3"/>
  <cols>
    <col min="1" max="1" width="2.6640625" style="32" customWidth="1"/>
    <col min="2" max="2" width="45.33203125" style="32" customWidth="1"/>
    <col min="3" max="8" width="15.6640625" style="32" customWidth="1"/>
    <col min="9" max="9" width="9.6640625" style="32" customWidth="1"/>
    <col min="10" max="10" width="10.6640625" style="32" customWidth="1"/>
    <col min="11" max="11" width="11.33203125" style="32" customWidth="1"/>
    <col min="12" max="16384" width="22" style="32"/>
  </cols>
  <sheetData>
    <row r="2" spans="2:12" ht="15" thickBot="1" x14ac:dyDescent="0.35"/>
    <row r="3" spans="2:12" ht="24" customHeight="1" thickBot="1" x14ac:dyDescent="0.35">
      <c r="B3" s="284" t="s">
        <v>42</v>
      </c>
      <c r="C3" s="285"/>
      <c r="D3" s="285"/>
      <c r="E3" s="285"/>
      <c r="F3" s="285"/>
      <c r="G3" s="285"/>
      <c r="H3" s="286"/>
    </row>
    <row r="4" spans="2:12" ht="34.200000000000003" thickBot="1" x14ac:dyDescent="0.7">
      <c r="B4" s="327" t="str">
        <f>'1 - Informations générales'!B4</f>
        <v>EDEIS AEROPORT NIMES</v>
      </c>
      <c r="C4" s="328"/>
      <c r="D4" s="328"/>
      <c r="E4" s="328"/>
      <c r="F4" s="328"/>
      <c r="G4" s="328"/>
      <c r="H4" s="329"/>
    </row>
    <row r="5" spans="2:12" ht="29.4" customHeight="1" thickBot="1" x14ac:dyDescent="0.7">
      <c r="B5" s="389">
        <f>'1 - Informations générales'!F6</f>
        <v>0</v>
      </c>
      <c r="C5" s="328"/>
      <c r="D5" s="328"/>
      <c r="E5" s="328"/>
      <c r="F5" s="328"/>
      <c r="G5" s="328"/>
      <c r="H5" s="329"/>
    </row>
    <row r="7" spans="2:12" ht="15" thickBot="1" x14ac:dyDescent="0.35"/>
    <row r="8" spans="2:12" x14ac:dyDescent="0.3">
      <c r="B8" s="384" t="s">
        <v>51</v>
      </c>
      <c r="C8" s="391" t="s">
        <v>43</v>
      </c>
      <c r="D8" s="19"/>
      <c r="E8" s="19"/>
      <c r="F8" s="19"/>
      <c r="L8" s="19"/>
    </row>
    <row r="9" spans="2:12" ht="22.2" customHeight="1" thickBot="1" x14ac:dyDescent="0.35">
      <c r="B9" s="385"/>
      <c r="C9" s="343"/>
      <c r="D9" s="19"/>
      <c r="E9" s="19"/>
      <c r="F9" s="19"/>
      <c r="L9" s="19"/>
    </row>
    <row r="10" spans="2:12" ht="23.4" customHeight="1" thickBot="1" x14ac:dyDescent="0.35">
      <c r="B10" s="390"/>
      <c r="C10" s="33"/>
    </row>
    <row r="11" spans="2:12" ht="18.600000000000001" customHeight="1" thickBot="1" x14ac:dyDescent="0.35">
      <c r="B11" s="34"/>
      <c r="C11" s="35">
        <f>+C10</f>
        <v>0</v>
      </c>
      <c r="D11" s="36"/>
    </row>
    <row r="12" spans="2:12" ht="14.4" customHeight="1" thickBot="1" x14ac:dyDescent="0.35"/>
    <row r="13" spans="2:12" ht="14.4" customHeight="1" thickBot="1" x14ac:dyDescent="0.35">
      <c r="B13" s="384" t="s">
        <v>52</v>
      </c>
      <c r="C13" s="360" t="s">
        <v>44</v>
      </c>
      <c r="D13" s="386"/>
      <c r="E13" s="360" t="s">
        <v>45</v>
      </c>
      <c r="F13" s="386"/>
    </row>
    <row r="14" spans="2:12" ht="28.2" thickBot="1" x14ac:dyDescent="0.35">
      <c r="B14" s="385"/>
      <c r="C14" s="37" t="s">
        <v>46</v>
      </c>
      <c r="D14" s="29" t="s">
        <v>47</v>
      </c>
      <c r="E14" s="37" t="s">
        <v>46</v>
      </c>
      <c r="F14" s="29" t="s">
        <v>47</v>
      </c>
    </row>
    <row r="15" spans="2:12" ht="26.4" customHeight="1" thickBot="1" x14ac:dyDescent="0.35">
      <c r="B15" s="388" t="s">
        <v>48</v>
      </c>
      <c r="C15" s="33"/>
      <c r="D15" s="33"/>
      <c r="E15" s="33"/>
      <c r="F15" s="33"/>
    </row>
    <row r="16" spans="2:12" ht="14.4" customHeight="1" thickBot="1" x14ac:dyDescent="0.35">
      <c r="B16" s="385"/>
      <c r="C16" s="38"/>
      <c r="D16" s="38"/>
      <c r="E16" s="38"/>
    </row>
    <row r="17" spans="2:8" ht="25.2" customHeight="1" thickBot="1" x14ac:dyDescent="0.35">
      <c r="B17" s="388" t="s">
        <v>53</v>
      </c>
      <c r="C17" s="360" t="s">
        <v>49</v>
      </c>
      <c r="D17" s="387"/>
      <c r="E17" s="360" t="s">
        <v>50</v>
      </c>
      <c r="F17" s="386"/>
    </row>
    <row r="18" spans="2:8" ht="27.6" customHeight="1" thickBot="1" x14ac:dyDescent="0.35">
      <c r="B18" s="385"/>
      <c r="C18" s="37" t="s">
        <v>46</v>
      </c>
      <c r="D18" s="29" t="s">
        <v>47</v>
      </c>
      <c r="E18" s="37" t="s">
        <v>46</v>
      </c>
      <c r="F18" s="29" t="s">
        <v>47</v>
      </c>
    </row>
    <row r="19" spans="2:8" ht="28.2" customHeight="1" thickBot="1" x14ac:dyDescent="0.35">
      <c r="B19" s="39"/>
      <c r="C19" s="40"/>
      <c r="D19" s="33"/>
      <c r="E19" s="35">
        <f>+C15+E15+C19</f>
        <v>0</v>
      </c>
      <c r="F19" s="35">
        <f>+D15+F15+D19</f>
        <v>0</v>
      </c>
    </row>
    <row r="20" spans="2:8" ht="15" thickBot="1" x14ac:dyDescent="0.35">
      <c r="B20" s="41"/>
      <c r="C20" s="38"/>
      <c r="D20" s="38"/>
      <c r="E20" s="38"/>
    </row>
    <row r="21" spans="2:8" ht="15" thickBot="1" x14ac:dyDescent="0.35">
      <c r="B21" s="42" t="s">
        <v>40</v>
      </c>
      <c r="C21" s="374">
        <f>'1 - Informations générales'!F8</f>
        <v>0</v>
      </c>
      <c r="D21" s="376"/>
    </row>
    <row r="22" spans="2:8" x14ac:dyDescent="0.3">
      <c r="B22" s="402" t="s">
        <v>13</v>
      </c>
      <c r="C22" s="377"/>
      <c r="D22" s="379"/>
    </row>
    <row r="23" spans="2:8" ht="15" thickBot="1" x14ac:dyDescent="0.35">
      <c r="B23" s="403"/>
      <c r="C23" s="380"/>
      <c r="D23" s="382"/>
    </row>
    <row r="24" spans="2:8" ht="15" thickBot="1" x14ac:dyDescent="0.35"/>
    <row r="25" spans="2:8" ht="15" thickBot="1" x14ac:dyDescent="0.35">
      <c r="B25" s="369" t="s">
        <v>16</v>
      </c>
      <c r="C25" s="392"/>
    </row>
    <row r="26" spans="2:8" x14ac:dyDescent="0.3">
      <c r="B26" s="393"/>
      <c r="C26" s="394"/>
      <c r="D26" s="394"/>
      <c r="E26" s="394"/>
      <c r="F26" s="394"/>
      <c r="G26" s="394"/>
      <c r="H26" s="395"/>
    </row>
    <row r="27" spans="2:8" x14ac:dyDescent="0.3">
      <c r="B27" s="396"/>
      <c r="C27" s="397"/>
      <c r="D27" s="397"/>
      <c r="E27" s="397"/>
      <c r="F27" s="397"/>
      <c r="G27" s="397"/>
      <c r="H27" s="398"/>
    </row>
    <row r="28" spans="2:8" x14ac:dyDescent="0.3">
      <c r="B28" s="396"/>
      <c r="C28" s="397"/>
      <c r="D28" s="397"/>
      <c r="E28" s="397"/>
      <c r="F28" s="397"/>
      <c r="G28" s="397"/>
      <c r="H28" s="398"/>
    </row>
    <row r="29" spans="2:8" x14ac:dyDescent="0.3">
      <c r="B29" s="396"/>
      <c r="C29" s="397"/>
      <c r="D29" s="397"/>
      <c r="E29" s="397"/>
      <c r="F29" s="397"/>
      <c r="G29" s="397"/>
      <c r="H29" s="398"/>
    </row>
    <row r="30" spans="2:8" x14ac:dyDescent="0.3">
      <c r="B30" s="396"/>
      <c r="C30" s="397"/>
      <c r="D30" s="397"/>
      <c r="E30" s="397"/>
      <c r="F30" s="397"/>
      <c r="G30" s="397"/>
      <c r="H30" s="398"/>
    </row>
    <row r="31" spans="2:8" x14ac:dyDescent="0.3">
      <c r="B31" s="396"/>
      <c r="C31" s="397"/>
      <c r="D31" s="397"/>
      <c r="E31" s="397"/>
      <c r="F31" s="397"/>
      <c r="G31" s="397"/>
      <c r="H31" s="398"/>
    </row>
    <row r="32" spans="2:8" ht="15" thickBot="1" x14ac:dyDescent="0.35">
      <c r="B32" s="399"/>
      <c r="C32" s="400"/>
      <c r="D32" s="400"/>
      <c r="E32" s="400"/>
      <c r="F32" s="400"/>
      <c r="G32" s="400"/>
      <c r="H32" s="401"/>
    </row>
  </sheetData>
  <mergeCells count="17">
    <mergeCell ref="C21:D21"/>
    <mergeCell ref="C22:D23"/>
    <mergeCell ref="B25:C25"/>
    <mergeCell ref="B26:H32"/>
    <mergeCell ref="B22:B23"/>
    <mergeCell ref="B3:H3"/>
    <mergeCell ref="B4:H4"/>
    <mergeCell ref="B5:H5"/>
    <mergeCell ref="B8:B10"/>
    <mergeCell ref="C8:C9"/>
    <mergeCell ref="B13:B14"/>
    <mergeCell ref="C13:D13"/>
    <mergeCell ref="E13:F13"/>
    <mergeCell ref="C17:D17"/>
    <mergeCell ref="E17:F17"/>
    <mergeCell ref="B15:B16"/>
    <mergeCell ref="B17:B18"/>
  </mergeCells>
  <conditionalFormatting sqref="C11">
    <cfRule type="colorScale" priority="2">
      <colorScale>
        <cfvo type="num" val="1"/>
        <cfvo type="num" val="2"/>
        <color rgb="FFFF0000"/>
        <color rgb="FF92D050"/>
      </colorScale>
    </cfRule>
  </conditionalFormatting>
  <conditionalFormatting sqref="E19">
    <cfRule type="colorScale" priority="3">
      <colorScale>
        <cfvo type="num" val="1"/>
        <cfvo type="num" val="2"/>
        <color rgb="FFFF0000"/>
        <color theme="5"/>
      </colorScale>
    </cfRule>
  </conditionalFormatting>
  <conditionalFormatting sqref="F19">
    <cfRule type="colorScale" priority="1">
      <colorScale>
        <cfvo type="num" val="199999"/>
        <cfvo type="num" val="200000"/>
        <color rgb="FFFF0000"/>
        <color theme="5"/>
      </colorScale>
    </cfRule>
  </conditionalFormatting>
  <dataValidations count="1">
    <dataValidation type="whole" errorStyle="warning" operator="greaterThanOrEqual" allowBlank="1" showErrorMessage="1" errorTitle="Attention!" error="Seuls les candidats ayant un minimum de 2 années d'expérience en restauration seront retenus." promptTitle="Attention!" prompt="Seuls les candidats ayant un minimum de 2 années d'expérience en restauration seront retenus." sqref="C10:C11" xr:uid="{4F62339A-D8C3-4958-8080-977A62D7EB1A}">
      <formula1>2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FCFF-623A-4481-B2C4-DA1FF3C31902}">
  <sheetPr>
    <pageSetUpPr fitToPage="1"/>
  </sheetPr>
  <dimension ref="B3:O35"/>
  <sheetViews>
    <sheetView topLeftCell="A5" zoomScaleNormal="100" workbookViewId="0">
      <selection activeCell="G36" sqref="G36"/>
    </sheetView>
  </sheetViews>
  <sheetFormatPr baseColWidth="10" defaultColWidth="22" defaultRowHeight="14.4" x14ac:dyDescent="0.3"/>
  <cols>
    <col min="1" max="1" width="2.6640625" style="32" customWidth="1"/>
    <col min="2" max="2" width="45.33203125" style="32" customWidth="1"/>
    <col min="3" max="3" width="15.6640625" style="32" customWidth="1"/>
    <col min="4" max="4" width="17.33203125" style="32" customWidth="1"/>
    <col min="5" max="5" width="15.6640625" style="32" customWidth="1"/>
    <col min="6" max="6" width="7.33203125" style="32" bestFit="1" customWidth="1"/>
    <col min="7" max="8" width="15.6640625" style="32" customWidth="1"/>
    <col min="9" max="9" width="7.33203125" style="32" bestFit="1" customWidth="1"/>
    <col min="10" max="10" width="14.88671875" style="32" customWidth="1"/>
    <col min="11" max="11" width="11.33203125" style="32" customWidth="1"/>
    <col min="12" max="12" width="7.33203125" style="32" bestFit="1" customWidth="1"/>
    <col min="13" max="14" width="22" style="32"/>
    <col min="15" max="15" width="7.33203125" style="32" bestFit="1" customWidth="1"/>
    <col min="16" max="16384" width="22" style="32"/>
  </cols>
  <sheetData>
    <row r="3" spans="2:15" ht="24" customHeight="1" thickBot="1" x14ac:dyDescent="0.35">
      <c r="B3" s="45"/>
      <c r="C3" s="45"/>
      <c r="D3" s="45"/>
      <c r="E3" s="45"/>
      <c r="F3" s="46"/>
      <c r="G3" s="46"/>
      <c r="H3" s="46"/>
      <c r="I3" s="45"/>
      <c r="J3" s="45"/>
      <c r="K3" s="45"/>
      <c r="L3" s="45"/>
      <c r="M3" s="47"/>
      <c r="N3" s="45"/>
      <c r="O3" s="45"/>
    </row>
    <row r="4" spans="2:15" ht="23.4" thickBot="1" x14ac:dyDescent="0.35">
      <c r="B4" s="415" t="s">
        <v>54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7"/>
    </row>
    <row r="5" spans="2:15" ht="29.4" customHeight="1" thickBot="1" x14ac:dyDescent="0.35">
      <c r="B5" s="418" t="str">
        <f>'1 - Informations générales'!B4</f>
        <v>EDEIS AEROPORT NIMES</v>
      </c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20"/>
    </row>
    <row r="6" spans="2:15" ht="34.200000000000003" thickBot="1" x14ac:dyDescent="0.35">
      <c r="B6" s="421">
        <f>'1 - Informations générales'!F6</f>
        <v>0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20"/>
    </row>
    <row r="7" spans="2:15" x14ac:dyDescent="0.3">
      <c r="B7" s="45"/>
      <c r="C7" s="45"/>
      <c r="D7" s="45"/>
      <c r="E7" s="45"/>
      <c r="F7" s="46"/>
      <c r="G7" s="46"/>
      <c r="H7" s="46"/>
      <c r="I7" s="45"/>
      <c r="J7" s="45"/>
      <c r="K7" s="45"/>
      <c r="L7" s="45"/>
      <c r="M7" s="47"/>
      <c r="N7" s="45"/>
      <c r="O7" s="45"/>
    </row>
    <row r="8" spans="2:15" ht="14.4" customHeight="1" x14ac:dyDescent="0.3">
      <c r="B8" s="48" t="s">
        <v>55</v>
      </c>
      <c r="C8" s="48"/>
      <c r="D8" s="48"/>
      <c r="E8" s="48"/>
      <c r="F8" s="49"/>
      <c r="G8" s="49"/>
      <c r="H8" s="49"/>
      <c r="I8" s="45"/>
      <c r="J8" s="45"/>
      <c r="K8" s="45"/>
      <c r="L8" s="45"/>
      <c r="M8" s="47"/>
      <c r="N8" s="45"/>
      <c r="O8" s="45"/>
    </row>
    <row r="9" spans="2:15" ht="22.2" customHeight="1" thickBot="1" x14ac:dyDescent="0.35">
      <c r="B9" s="45"/>
      <c r="C9" s="45"/>
      <c r="D9" s="46"/>
      <c r="E9" s="46"/>
      <c r="F9" s="50"/>
      <c r="G9" s="50"/>
      <c r="H9" s="50"/>
      <c r="I9" s="45"/>
      <c r="J9" s="45"/>
      <c r="K9" s="45"/>
      <c r="L9" s="45"/>
      <c r="M9" s="47"/>
      <c r="N9" s="45"/>
      <c r="O9" s="45"/>
    </row>
    <row r="10" spans="2:15" ht="23.4" customHeight="1" thickBot="1" x14ac:dyDescent="0.35">
      <c r="B10" s="51" t="s">
        <v>56</v>
      </c>
      <c r="C10" s="52" t="s">
        <v>57</v>
      </c>
      <c r="D10" s="422">
        <v>2022</v>
      </c>
      <c r="E10" s="423"/>
      <c r="F10" s="424"/>
      <c r="G10" s="422">
        <v>2023</v>
      </c>
      <c r="H10" s="423"/>
      <c r="I10" s="424">
        <v>2002</v>
      </c>
      <c r="J10" s="422">
        <v>2024</v>
      </c>
      <c r="K10" s="423"/>
      <c r="L10" s="424">
        <v>2002</v>
      </c>
      <c r="M10" s="422" t="s">
        <v>58</v>
      </c>
      <c r="N10" s="423"/>
      <c r="O10" s="424">
        <v>2002</v>
      </c>
    </row>
    <row r="11" spans="2:15" ht="18.600000000000001" customHeight="1" thickBot="1" x14ac:dyDescent="0.35">
      <c r="B11" s="53"/>
      <c r="C11" s="54"/>
      <c r="D11" s="55"/>
      <c r="E11" s="56"/>
      <c r="F11" s="57"/>
      <c r="G11" s="58"/>
      <c r="H11" s="59"/>
      <c r="I11" s="60"/>
      <c r="J11" s="61"/>
      <c r="K11" s="62"/>
      <c r="L11" s="63"/>
      <c r="M11" s="61"/>
      <c r="N11" s="62"/>
      <c r="O11" s="63"/>
    </row>
    <row r="12" spans="2:15" ht="19.95" customHeight="1" x14ac:dyDescent="0.3">
      <c r="B12" s="404" t="s">
        <v>59</v>
      </c>
      <c r="C12" s="412" t="s">
        <v>60</v>
      </c>
      <c r="D12" s="64" t="s">
        <v>61</v>
      </c>
      <c r="E12" s="65"/>
      <c r="F12" s="410" t="e">
        <f>E12/E13</f>
        <v>#DIV/0!</v>
      </c>
      <c r="G12" s="64" t="s">
        <v>61</v>
      </c>
      <c r="H12" s="65"/>
      <c r="I12" s="410" t="e">
        <f>H12/H13</f>
        <v>#DIV/0!</v>
      </c>
      <c r="J12" s="64" t="s">
        <v>61</v>
      </c>
      <c r="K12" s="65"/>
      <c r="L12" s="410" t="e">
        <f>K12/K13</f>
        <v>#DIV/0!</v>
      </c>
      <c r="M12" s="64" t="s">
        <v>61</v>
      </c>
      <c r="N12" s="66">
        <f>+E12+H12+K12</f>
        <v>0</v>
      </c>
      <c r="O12" s="410" t="e">
        <f>N12/N13</f>
        <v>#DIV/0!</v>
      </c>
    </row>
    <row r="13" spans="2:15" ht="19.95" customHeight="1" thickBot="1" x14ac:dyDescent="0.35">
      <c r="B13" s="405"/>
      <c r="C13" s="413"/>
      <c r="D13" s="67" t="s">
        <v>62</v>
      </c>
      <c r="E13" s="65"/>
      <c r="F13" s="414"/>
      <c r="G13" s="67" t="s">
        <v>62</v>
      </c>
      <c r="H13" s="65"/>
      <c r="I13" s="414"/>
      <c r="J13" s="67" t="s">
        <v>62</v>
      </c>
      <c r="K13" s="65"/>
      <c r="L13" s="414"/>
      <c r="M13" s="67" t="s">
        <v>62</v>
      </c>
      <c r="N13" s="68">
        <f>+E13+H13+K13</f>
        <v>0</v>
      </c>
      <c r="O13" s="414"/>
    </row>
    <row r="14" spans="2:15" ht="17.399999999999999" thickBot="1" x14ac:dyDescent="0.35">
      <c r="B14" s="69"/>
      <c r="C14" s="70"/>
      <c r="D14" s="52"/>
      <c r="E14" s="59"/>
      <c r="F14" s="57"/>
      <c r="G14" s="52"/>
      <c r="H14" s="59"/>
      <c r="I14" s="71"/>
      <c r="J14" s="52"/>
      <c r="K14" s="59"/>
      <c r="L14" s="57"/>
      <c r="M14" s="52"/>
      <c r="N14" s="72"/>
      <c r="O14" s="57"/>
    </row>
    <row r="15" spans="2:15" ht="19.95" customHeight="1" x14ac:dyDescent="0.3">
      <c r="B15" s="404" t="s">
        <v>63</v>
      </c>
      <c r="C15" s="412" t="s">
        <v>64</v>
      </c>
      <c r="D15" s="64" t="s">
        <v>65</v>
      </c>
      <c r="E15" s="73"/>
      <c r="F15" s="410" t="e">
        <f>E15/E16</f>
        <v>#DIV/0!</v>
      </c>
      <c r="G15" s="64" t="s">
        <v>65</v>
      </c>
      <c r="H15" s="73"/>
      <c r="I15" s="410" t="e">
        <f>H15/H16</f>
        <v>#DIV/0!</v>
      </c>
      <c r="J15" s="64" t="s">
        <v>65</v>
      </c>
      <c r="K15" s="73"/>
      <c r="L15" s="410" t="e">
        <f>K15/K16</f>
        <v>#DIV/0!</v>
      </c>
      <c r="M15" s="64" t="s">
        <v>65</v>
      </c>
      <c r="N15" s="66">
        <f>+E15+H15+K15</f>
        <v>0</v>
      </c>
      <c r="O15" s="410" t="e">
        <f>N15/N16</f>
        <v>#DIV/0!</v>
      </c>
    </row>
    <row r="16" spans="2:15" ht="19.95" customHeight="1" thickBot="1" x14ac:dyDescent="0.35">
      <c r="B16" s="405"/>
      <c r="C16" s="413"/>
      <c r="D16" s="74" t="s">
        <v>66</v>
      </c>
      <c r="E16" s="75"/>
      <c r="F16" s="414"/>
      <c r="G16" s="74" t="s">
        <v>66</v>
      </c>
      <c r="H16" s="75"/>
      <c r="I16" s="414"/>
      <c r="J16" s="74" t="s">
        <v>66</v>
      </c>
      <c r="K16" s="75"/>
      <c r="L16" s="414"/>
      <c r="M16" s="74" t="s">
        <v>66</v>
      </c>
      <c r="N16" s="68">
        <f>+E16+H16+K16</f>
        <v>0</v>
      </c>
      <c r="O16" s="414"/>
    </row>
    <row r="17" spans="2:15" ht="25.2" customHeight="1" thickBot="1" x14ac:dyDescent="0.35">
      <c r="B17" s="76"/>
      <c r="C17" s="56"/>
      <c r="D17" s="51"/>
      <c r="E17" s="77"/>
      <c r="F17" s="78"/>
      <c r="G17" s="51"/>
      <c r="H17" s="77"/>
      <c r="I17" s="78"/>
      <c r="J17" s="51"/>
      <c r="K17" s="77"/>
      <c r="L17" s="78"/>
      <c r="M17" s="51"/>
      <c r="N17" s="77"/>
      <c r="O17" s="78"/>
    </row>
    <row r="18" spans="2:15" ht="28.8" customHeight="1" x14ac:dyDescent="0.3">
      <c r="B18" s="406" t="s">
        <v>67</v>
      </c>
      <c r="C18" s="408" t="s">
        <v>68</v>
      </c>
      <c r="D18" s="64" t="s">
        <v>69</v>
      </c>
      <c r="E18" s="79"/>
      <c r="F18" s="410" t="e">
        <f>E18/E19</f>
        <v>#DIV/0!</v>
      </c>
      <c r="G18" s="64" t="s">
        <v>69</v>
      </c>
      <c r="H18" s="79"/>
      <c r="I18" s="410" t="e">
        <f>H18/H19</f>
        <v>#DIV/0!</v>
      </c>
      <c r="J18" s="64" t="s">
        <v>69</v>
      </c>
      <c r="K18" s="79"/>
      <c r="L18" s="410" t="e">
        <f>K18/K19</f>
        <v>#DIV/0!</v>
      </c>
      <c r="M18" s="64" t="s">
        <v>69</v>
      </c>
      <c r="N18" s="80">
        <f>+E18+H18+K18</f>
        <v>0</v>
      </c>
      <c r="O18" s="410" t="e">
        <f>N18/N19</f>
        <v>#DIV/0!</v>
      </c>
    </row>
    <row r="19" spans="2:15" ht="24.6" customHeight="1" thickBot="1" x14ac:dyDescent="0.35">
      <c r="B19" s="407"/>
      <c r="C19" s="409"/>
      <c r="D19" s="74" t="s">
        <v>66</v>
      </c>
      <c r="E19" s="81">
        <f>E16</f>
        <v>0</v>
      </c>
      <c r="F19" s="411"/>
      <c r="G19" s="74" t="s">
        <v>66</v>
      </c>
      <c r="H19" s="81">
        <f>H16</f>
        <v>0</v>
      </c>
      <c r="I19" s="411"/>
      <c r="J19" s="74" t="s">
        <v>66</v>
      </c>
      <c r="K19" s="81">
        <f>K16</f>
        <v>0</v>
      </c>
      <c r="L19" s="411"/>
      <c r="M19" s="74" t="s">
        <v>66</v>
      </c>
      <c r="N19" s="81">
        <f>N16</f>
        <v>0</v>
      </c>
      <c r="O19" s="411"/>
    </row>
    <row r="20" spans="2:15" ht="15" thickBot="1" x14ac:dyDescent="0.35">
      <c r="B20" s="76"/>
      <c r="C20" s="77"/>
      <c r="D20" s="51"/>
      <c r="E20" s="77"/>
      <c r="F20" s="78"/>
      <c r="G20" s="51"/>
      <c r="H20" s="77"/>
      <c r="I20" s="78"/>
      <c r="J20" s="51"/>
      <c r="K20" s="77"/>
      <c r="L20" s="78"/>
      <c r="M20" s="51"/>
      <c r="N20" s="77"/>
      <c r="O20" s="78"/>
    </row>
    <row r="21" spans="2:15" ht="19.95" customHeight="1" thickBot="1" x14ac:dyDescent="0.35">
      <c r="B21" s="406" t="s">
        <v>70</v>
      </c>
      <c r="C21" s="409" t="s">
        <v>71</v>
      </c>
      <c r="D21" s="64" t="s">
        <v>65</v>
      </c>
      <c r="E21" s="82">
        <f>E15</f>
        <v>0</v>
      </c>
      <c r="F21" s="411" t="e">
        <f>E21/E22</f>
        <v>#DIV/0!</v>
      </c>
      <c r="G21" s="64" t="s">
        <v>65</v>
      </c>
      <c r="H21" s="83">
        <f>H15</f>
        <v>0</v>
      </c>
      <c r="I21" s="411" t="e">
        <f>H21/H22</f>
        <v>#DIV/0!</v>
      </c>
      <c r="J21" s="64" t="s">
        <v>65</v>
      </c>
      <c r="K21" s="83">
        <f>K15</f>
        <v>0</v>
      </c>
      <c r="L21" s="411" t="e">
        <f>K21/K22</f>
        <v>#DIV/0!</v>
      </c>
      <c r="M21" s="64" t="s">
        <v>65</v>
      </c>
      <c r="N21" s="83">
        <f>N15</f>
        <v>0</v>
      </c>
      <c r="O21" s="411" t="e">
        <f>N21/N22</f>
        <v>#DIV/0!</v>
      </c>
    </row>
    <row r="22" spans="2:15" ht="19.95" customHeight="1" thickBot="1" x14ac:dyDescent="0.35">
      <c r="B22" s="407"/>
      <c r="C22" s="425"/>
      <c r="D22" s="84" t="s">
        <v>62</v>
      </c>
      <c r="E22" s="83">
        <f>E13</f>
        <v>0</v>
      </c>
      <c r="F22" s="426"/>
      <c r="G22" s="84" t="s">
        <v>62</v>
      </c>
      <c r="H22" s="83">
        <f>H13</f>
        <v>0</v>
      </c>
      <c r="I22" s="426"/>
      <c r="J22" s="84" t="s">
        <v>62</v>
      </c>
      <c r="K22" s="83">
        <f>K13</f>
        <v>0</v>
      </c>
      <c r="L22" s="426"/>
      <c r="M22" s="84" t="s">
        <v>62</v>
      </c>
      <c r="N22" s="83">
        <f>N13</f>
        <v>0</v>
      </c>
      <c r="O22" s="426"/>
    </row>
    <row r="23" spans="2:15" ht="15" thickBot="1" x14ac:dyDescent="0.35">
      <c r="B23" s="45"/>
      <c r="C23" s="45"/>
      <c r="D23" s="45"/>
      <c r="E23" s="45"/>
      <c r="F23" s="46"/>
      <c r="G23" s="46"/>
      <c r="H23" s="46"/>
      <c r="I23" s="45"/>
      <c r="J23" s="45"/>
      <c r="K23" s="45"/>
      <c r="L23" s="45"/>
      <c r="M23" s="47"/>
      <c r="N23" s="45"/>
      <c r="O23" s="45"/>
    </row>
    <row r="24" spans="2:15" ht="15" thickBot="1" x14ac:dyDescent="0.35">
      <c r="B24" s="45"/>
      <c r="C24" s="85" t="s">
        <v>40</v>
      </c>
      <c r="D24" s="427">
        <f>'1 - Informations générales'!F8</f>
        <v>0</v>
      </c>
      <c r="E24" s="428"/>
      <c r="F24" s="46"/>
      <c r="G24" s="46"/>
      <c r="H24" s="46"/>
      <c r="I24" s="45"/>
      <c r="J24" s="45"/>
      <c r="K24" s="45"/>
      <c r="L24" s="45"/>
      <c r="M24" s="47"/>
      <c r="N24" s="45"/>
      <c r="O24" s="45"/>
    </row>
    <row r="25" spans="2:15" x14ac:dyDescent="0.3">
      <c r="B25" s="45"/>
      <c r="C25" s="444" t="s">
        <v>41</v>
      </c>
      <c r="D25" s="429"/>
      <c r="E25" s="430"/>
      <c r="F25" s="46"/>
      <c r="G25" s="46"/>
      <c r="H25" s="46"/>
      <c r="I25" s="45"/>
      <c r="J25" s="45"/>
      <c r="K25" s="45"/>
      <c r="L25" s="45"/>
      <c r="M25" s="45"/>
      <c r="N25" s="45"/>
      <c r="O25" s="45"/>
    </row>
    <row r="26" spans="2:15" ht="15" thickBot="1" x14ac:dyDescent="0.35">
      <c r="B26" s="45"/>
      <c r="C26" s="445"/>
      <c r="D26" s="431"/>
      <c r="E26" s="432"/>
      <c r="F26" s="46"/>
      <c r="G26" s="46"/>
      <c r="H26" s="46"/>
      <c r="I26" s="45"/>
      <c r="J26" s="45"/>
      <c r="K26" s="45"/>
      <c r="L26" s="45"/>
      <c r="M26" s="45"/>
      <c r="N26" s="45"/>
      <c r="O26" s="45"/>
    </row>
    <row r="27" spans="2:15" ht="15" thickBot="1" x14ac:dyDescent="0.35">
      <c r="B27" s="45"/>
      <c r="C27" s="45"/>
      <c r="D27" s="45"/>
      <c r="E27" s="45"/>
      <c r="F27" s="46"/>
      <c r="G27" s="46"/>
      <c r="H27" s="46"/>
      <c r="I27" s="45"/>
      <c r="J27" s="45"/>
      <c r="K27" s="45"/>
      <c r="L27" s="45"/>
      <c r="M27" s="47"/>
      <c r="N27" s="45"/>
      <c r="O27" s="45"/>
    </row>
    <row r="28" spans="2:15" ht="15" thickBot="1" x14ac:dyDescent="0.35">
      <c r="B28" s="433" t="s">
        <v>16</v>
      </c>
      <c r="C28" s="434"/>
      <c r="D28"/>
      <c r="E28"/>
      <c r="F28"/>
      <c r="G28" s="46"/>
      <c r="H28" s="46"/>
      <c r="I28" s="45"/>
      <c r="J28" s="45"/>
      <c r="K28" s="45"/>
      <c r="L28" s="45"/>
      <c r="M28" s="45"/>
      <c r="N28" s="45"/>
      <c r="O28" s="45"/>
    </row>
    <row r="29" spans="2:15" x14ac:dyDescent="0.3">
      <c r="B29" s="435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7"/>
    </row>
    <row r="30" spans="2:15" x14ac:dyDescent="0.3">
      <c r="B30" s="438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440"/>
    </row>
    <row r="31" spans="2:15" x14ac:dyDescent="0.3">
      <c r="B31" s="438"/>
      <c r="C31" s="439"/>
      <c r="D31" s="439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40"/>
    </row>
    <row r="32" spans="2:15" x14ac:dyDescent="0.3">
      <c r="B32" s="438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40"/>
    </row>
    <row r="33" spans="2:15" x14ac:dyDescent="0.3">
      <c r="B33" s="438"/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40"/>
    </row>
    <row r="34" spans="2:15" x14ac:dyDescent="0.3">
      <c r="B34" s="438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40"/>
    </row>
    <row r="35" spans="2:15" ht="15" thickBot="1" x14ac:dyDescent="0.35">
      <c r="B35" s="441"/>
      <c r="C35" s="442"/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3"/>
    </row>
  </sheetData>
  <mergeCells count="36">
    <mergeCell ref="D24:E24"/>
    <mergeCell ref="D25:E26"/>
    <mergeCell ref="B28:C28"/>
    <mergeCell ref="B29:O35"/>
    <mergeCell ref="C25:C26"/>
    <mergeCell ref="I18:I19"/>
    <mergeCell ref="L18:L19"/>
    <mergeCell ref="O18:O19"/>
    <mergeCell ref="B21:B22"/>
    <mergeCell ref="C21:C22"/>
    <mergeCell ref="F21:F22"/>
    <mergeCell ref="I21:I22"/>
    <mergeCell ref="L21:L22"/>
    <mergeCell ref="O21:O22"/>
    <mergeCell ref="I12:I13"/>
    <mergeCell ref="L12:L13"/>
    <mergeCell ref="O12:O13"/>
    <mergeCell ref="C15:C16"/>
    <mergeCell ref="F15:F16"/>
    <mergeCell ref="I15:I16"/>
    <mergeCell ref="L15:L16"/>
    <mergeCell ref="O15:O16"/>
    <mergeCell ref="B4:O4"/>
    <mergeCell ref="B5:O5"/>
    <mergeCell ref="B6:O6"/>
    <mergeCell ref="D10:F10"/>
    <mergeCell ref="G10:I10"/>
    <mergeCell ref="J10:L10"/>
    <mergeCell ref="M10:O10"/>
    <mergeCell ref="B12:B13"/>
    <mergeCell ref="B15:B16"/>
    <mergeCell ref="B18:B19"/>
    <mergeCell ref="C18:C19"/>
    <mergeCell ref="F18:F19"/>
    <mergeCell ref="C12:C13"/>
    <mergeCell ref="F12:F13"/>
  </mergeCells>
  <conditionalFormatting sqref="C11">
    <cfRule type="colorScale" priority="2">
      <colorScale>
        <cfvo type="num" val="1"/>
        <cfvo type="num" val="2"/>
        <color rgb="FFFF0000"/>
        <color rgb="FF92D050"/>
      </colorScale>
    </cfRule>
  </conditionalFormatting>
  <conditionalFormatting sqref="F19">
    <cfRule type="colorScale" priority="1">
      <colorScale>
        <cfvo type="num" val="199999"/>
        <cfvo type="num" val="200000"/>
        <color rgb="FFFF0000"/>
        <color theme="5"/>
      </colorScale>
    </cfRule>
  </conditionalFormatting>
  <dataValidations count="1">
    <dataValidation type="whole" errorStyle="warning" operator="greaterThanOrEqual" allowBlank="1" showErrorMessage="1" errorTitle="Attention!" error="Seuls les candidats ayant un minimum de 2 années d'expérience en restauration seront retenus." promptTitle="Attention!" prompt="Seuls les candidats ayant un minimum de 2 années d'expérience en restauration seront retenus." sqref="C10:C11" xr:uid="{DBCCE1F0-D52C-4BA9-964F-E579457DFC4B}">
      <formula1>2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CADD-4F9C-41D9-B805-DCABA50275FB}">
  <sheetPr>
    <pageSetUpPr fitToPage="1"/>
  </sheetPr>
  <dimension ref="A1:P81"/>
  <sheetViews>
    <sheetView topLeftCell="A35" zoomScaleNormal="100" workbookViewId="0">
      <selection activeCell="G64" sqref="G64"/>
    </sheetView>
  </sheetViews>
  <sheetFormatPr baseColWidth="10" defaultColWidth="10.6640625" defaultRowHeight="14.4" x14ac:dyDescent="0.3"/>
  <cols>
    <col min="1" max="1" width="2.33203125" customWidth="1"/>
    <col min="2" max="2" width="24.109375" customWidth="1"/>
    <col min="3" max="3" width="19.33203125" style="87" customWidth="1"/>
    <col min="4" max="4" width="16" customWidth="1"/>
    <col min="5" max="7" width="19" customWidth="1"/>
    <col min="8" max="8" width="18.6640625" customWidth="1"/>
    <col min="9" max="9" width="46" hidden="1" customWidth="1"/>
    <col min="10" max="15" width="18.6640625" customWidth="1"/>
    <col min="16" max="16" width="0" hidden="1" customWidth="1"/>
  </cols>
  <sheetData>
    <row r="1" spans="2:16" ht="15" thickBot="1" x14ac:dyDescent="0.35"/>
    <row r="2" spans="2:16" s="31" customFormat="1" ht="23.4" thickBot="1" x14ac:dyDescent="0.25">
      <c r="B2" s="452" t="s">
        <v>72</v>
      </c>
      <c r="C2" s="453"/>
      <c r="D2" s="453"/>
      <c r="E2" s="453"/>
      <c r="F2" s="453"/>
      <c r="G2" s="453"/>
      <c r="H2" s="454"/>
      <c r="P2" s="86"/>
    </row>
    <row r="3" spans="2:16" s="31" customFormat="1" ht="34.200000000000003" thickBot="1" x14ac:dyDescent="0.25">
      <c r="B3" s="418" t="str">
        <f>+'1 - Informations générales'!B4</f>
        <v>EDEIS AEROPORT NIMES</v>
      </c>
      <c r="C3" s="419"/>
      <c r="D3" s="419"/>
      <c r="E3" s="419"/>
      <c r="F3" s="419"/>
      <c r="G3" s="419"/>
      <c r="H3" s="420"/>
      <c r="P3" s="86"/>
    </row>
    <row r="4" spans="2:16" s="31" customFormat="1" ht="25.2" customHeight="1" thickBot="1" x14ac:dyDescent="0.25">
      <c r="B4" s="421">
        <f>+'1 - Informations générales'!F6</f>
        <v>0</v>
      </c>
      <c r="C4" s="419"/>
      <c r="D4" s="419"/>
      <c r="E4" s="419"/>
      <c r="F4" s="419"/>
      <c r="G4" s="419"/>
      <c r="H4" s="420"/>
      <c r="P4" s="86"/>
    </row>
    <row r="5" spans="2:16" ht="15" thickBot="1" x14ac:dyDescent="0.35">
      <c r="B5" s="88"/>
      <c r="C5" s="89"/>
      <c r="D5" s="88"/>
      <c r="E5" s="88"/>
      <c r="F5" s="88"/>
      <c r="G5" s="88"/>
      <c r="H5" s="88"/>
    </row>
    <row r="6" spans="2:16" ht="18" thickBot="1" x14ac:dyDescent="0.35">
      <c r="B6" s="455" t="s">
        <v>73</v>
      </c>
      <c r="C6" s="456"/>
      <c r="D6" s="456"/>
      <c r="E6" s="456"/>
      <c r="F6" s="456"/>
      <c r="G6" s="457"/>
      <c r="H6" s="90" t="s">
        <v>74</v>
      </c>
      <c r="I6" s="91" t="s">
        <v>74</v>
      </c>
    </row>
    <row r="7" spans="2:16" ht="15" thickBot="1" x14ac:dyDescent="0.35">
      <c r="B7" s="88"/>
      <c r="C7" s="89"/>
      <c r="D7" s="88"/>
      <c r="E7" s="88"/>
      <c r="F7" s="88"/>
      <c r="G7" s="88"/>
      <c r="H7" s="88"/>
      <c r="I7" s="91" t="s">
        <v>75</v>
      </c>
    </row>
    <row r="8" spans="2:16" s="95" customFormat="1" ht="15" customHeight="1" x14ac:dyDescent="0.3">
      <c r="B8" s="458" t="s">
        <v>76</v>
      </c>
      <c r="C8" s="92"/>
      <c r="D8" s="93" t="s">
        <v>77</v>
      </c>
      <c r="E8" s="93" t="s">
        <v>78</v>
      </c>
      <c r="F8" s="93" t="s">
        <v>79</v>
      </c>
      <c r="G8" s="94" t="s">
        <v>80</v>
      </c>
      <c r="H8" s="88"/>
    </row>
    <row r="9" spans="2:16" s="95" customFormat="1" ht="15" customHeight="1" x14ac:dyDescent="0.3">
      <c r="B9" s="459"/>
      <c r="C9" s="96" t="s">
        <v>81</v>
      </c>
      <c r="D9" s="97"/>
      <c r="E9" s="97"/>
      <c r="F9" s="97"/>
      <c r="G9" s="98"/>
      <c r="H9" s="88"/>
    </row>
    <row r="10" spans="2:16" s="95" customFormat="1" ht="15" customHeight="1" x14ac:dyDescent="0.3">
      <c r="B10" s="459"/>
      <c r="C10" s="96" t="s">
        <v>82</v>
      </c>
      <c r="D10" s="97"/>
      <c r="E10" s="97"/>
      <c r="F10" s="97"/>
      <c r="G10" s="98"/>
      <c r="H10" s="88"/>
    </row>
    <row r="11" spans="2:16" s="95" customFormat="1" ht="15" customHeight="1" x14ac:dyDescent="0.3">
      <c r="B11" s="459"/>
      <c r="C11" s="96" t="s">
        <v>83</v>
      </c>
      <c r="D11" s="97"/>
      <c r="E11" s="97"/>
      <c r="F11" s="97"/>
      <c r="G11" s="98"/>
      <c r="H11" s="88"/>
    </row>
    <row r="12" spans="2:16" s="95" customFormat="1" ht="15" customHeight="1" x14ac:dyDescent="0.3">
      <c r="B12" s="459"/>
      <c r="C12" s="96" t="s">
        <v>84</v>
      </c>
      <c r="D12" s="97"/>
      <c r="E12" s="97"/>
      <c r="F12" s="97"/>
      <c r="G12" s="98"/>
      <c r="H12" s="88"/>
    </row>
    <row r="13" spans="2:16" s="95" customFormat="1" ht="15" customHeight="1" x14ac:dyDescent="0.3">
      <c r="B13" s="459"/>
      <c r="C13" s="96" t="s">
        <v>85</v>
      </c>
      <c r="D13" s="97"/>
      <c r="E13" s="97"/>
      <c r="F13" s="97"/>
      <c r="G13" s="98"/>
      <c r="H13" s="88"/>
    </row>
    <row r="14" spans="2:16" s="95" customFormat="1" ht="15" customHeight="1" x14ac:dyDescent="0.3">
      <c r="B14" s="459"/>
      <c r="C14" s="96" t="s">
        <v>86</v>
      </c>
      <c r="D14" s="97"/>
      <c r="E14" s="97"/>
      <c r="F14" s="97"/>
      <c r="G14" s="98"/>
      <c r="H14" s="88"/>
    </row>
    <row r="15" spans="2:16" s="95" customFormat="1" ht="15" customHeight="1" x14ac:dyDescent="0.3">
      <c r="B15" s="459"/>
      <c r="C15" s="96" t="s">
        <v>87</v>
      </c>
      <c r="D15" s="97"/>
      <c r="E15" s="97"/>
      <c r="F15" s="97"/>
      <c r="G15" s="98"/>
      <c r="H15" s="88"/>
    </row>
    <row r="16" spans="2:16" s="95" customFormat="1" ht="15" customHeight="1" x14ac:dyDescent="0.3">
      <c r="B16" s="459"/>
      <c r="C16" s="96" t="s">
        <v>88</v>
      </c>
      <c r="D16" s="97"/>
      <c r="E16" s="97"/>
      <c r="F16" s="97"/>
      <c r="G16" s="98"/>
      <c r="H16" s="88"/>
    </row>
    <row r="17" spans="2:8" s="95" customFormat="1" ht="15" customHeight="1" x14ac:dyDescent="0.3">
      <c r="B17" s="459"/>
      <c r="C17" s="109" t="s">
        <v>89</v>
      </c>
      <c r="D17" s="110"/>
      <c r="E17" s="110"/>
      <c r="F17" s="110"/>
      <c r="G17" s="111"/>
      <c r="H17" s="88"/>
    </row>
    <row r="18" spans="2:8" s="95" customFormat="1" ht="15" customHeight="1" x14ac:dyDescent="0.3">
      <c r="B18" s="459"/>
      <c r="C18" s="112" t="s">
        <v>100</v>
      </c>
      <c r="D18" s="110"/>
      <c r="E18" s="110"/>
      <c r="F18" s="110"/>
      <c r="G18" s="111"/>
      <c r="H18" s="88"/>
    </row>
    <row r="19" spans="2:8" s="95" customFormat="1" ht="15" customHeight="1" x14ac:dyDescent="0.3">
      <c r="B19" s="459"/>
      <c r="C19" s="113" t="s">
        <v>100</v>
      </c>
      <c r="D19" s="110"/>
      <c r="E19" s="110"/>
      <c r="F19" s="110"/>
      <c r="G19" s="111"/>
      <c r="H19" s="88"/>
    </row>
    <row r="20" spans="2:8" s="95" customFormat="1" ht="15" customHeight="1" x14ac:dyDescent="0.3">
      <c r="B20" s="459"/>
      <c r="C20" s="113" t="s">
        <v>100</v>
      </c>
      <c r="D20" s="110"/>
      <c r="E20" s="110"/>
      <c r="F20" s="110"/>
      <c r="G20" s="111"/>
      <c r="H20" s="88"/>
    </row>
    <row r="21" spans="2:8" s="95" customFormat="1" ht="15" customHeight="1" x14ac:dyDescent="0.3">
      <c r="B21" s="459"/>
      <c r="C21" s="113" t="s">
        <v>100</v>
      </c>
      <c r="D21" s="110"/>
      <c r="E21" s="110"/>
      <c r="F21" s="110"/>
      <c r="G21" s="111"/>
      <c r="H21" s="88"/>
    </row>
    <row r="22" spans="2:8" s="95" customFormat="1" ht="15" customHeight="1" x14ac:dyDescent="0.3">
      <c r="B22" s="459"/>
      <c r="C22" s="113" t="s">
        <v>100</v>
      </c>
      <c r="D22" s="110"/>
      <c r="E22" s="110"/>
      <c r="F22" s="110"/>
      <c r="G22" s="111"/>
      <c r="H22" s="88"/>
    </row>
    <row r="23" spans="2:8" s="95" customFormat="1" ht="15" customHeight="1" x14ac:dyDescent="0.3">
      <c r="B23" s="459"/>
      <c r="C23" s="113" t="s">
        <v>100</v>
      </c>
      <c r="D23" s="110"/>
      <c r="E23" s="110"/>
      <c r="F23" s="110"/>
      <c r="G23" s="111"/>
      <c r="H23" s="88"/>
    </row>
    <row r="24" spans="2:8" s="95" customFormat="1" ht="15" customHeight="1" x14ac:dyDescent="0.3">
      <c r="B24" s="459"/>
      <c r="C24" s="113" t="s">
        <v>100</v>
      </c>
      <c r="D24" s="110"/>
      <c r="E24" s="110"/>
      <c r="F24" s="110"/>
      <c r="G24" s="111"/>
      <c r="H24" s="88"/>
    </row>
    <row r="25" spans="2:8" s="95" customFormat="1" ht="15" customHeight="1" x14ac:dyDescent="0.3">
      <c r="B25" s="459"/>
      <c r="C25" s="113" t="s">
        <v>100</v>
      </c>
      <c r="D25" s="110"/>
      <c r="E25" s="110"/>
      <c r="F25" s="110"/>
      <c r="G25" s="111"/>
      <c r="H25" s="88"/>
    </row>
    <row r="26" spans="2:8" s="95" customFormat="1" ht="15" customHeight="1" x14ac:dyDescent="0.3">
      <c r="B26" s="459"/>
      <c r="C26" s="113" t="s">
        <v>100</v>
      </c>
      <c r="D26" s="110"/>
      <c r="E26" s="110"/>
      <c r="F26" s="110"/>
      <c r="G26" s="111"/>
      <c r="H26" s="88"/>
    </row>
    <row r="27" spans="2:8" s="95" customFormat="1" ht="15" customHeight="1" thickBot="1" x14ac:dyDescent="0.35">
      <c r="B27" s="460"/>
      <c r="C27" s="114" t="s">
        <v>100</v>
      </c>
      <c r="D27" s="99"/>
      <c r="E27" s="99"/>
      <c r="F27" s="99"/>
      <c r="G27" s="100"/>
      <c r="H27" s="88"/>
    </row>
    <row r="28" spans="2:8" ht="15" customHeight="1" thickBot="1" x14ac:dyDescent="0.35">
      <c r="B28" s="101"/>
      <c r="C28" s="102"/>
      <c r="D28" s="103"/>
      <c r="E28" s="103"/>
      <c r="F28" s="103"/>
      <c r="G28" s="103"/>
      <c r="H28" s="88"/>
    </row>
    <row r="29" spans="2:8" ht="15" customHeight="1" x14ac:dyDescent="0.3">
      <c r="B29" s="461" t="s">
        <v>90</v>
      </c>
      <c r="C29" s="92"/>
      <c r="D29" s="93" t="s">
        <v>77</v>
      </c>
      <c r="E29" s="93" t="s">
        <v>78</v>
      </c>
      <c r="F29" s="93" t="s">
        <v>79</v>
      </c>
      <c r="G29" s="94" t="s">
        <v>80</v>
      </c>
      <c r="H29" s="88"/>
    </row>
    <row r="30" spans="2:8" ht="15" customHeight="1" x14ac:dyDescent="0.3">
      <c r="B30" s="462"/>
      <c r="C30" s="96" t="s">
        <v>91</v>
      </c>
      <c r="D30" s="97"/>
      <c r="E30" s="97"/>
      <c r="F30" s="97"/>
      <c r="G30" s="98"/>
      <c r="H30" s="88"/>
    </row>
    <row r="31" spans="2:8" ht="15" customHeight="1" x14ac:dyDescent="0.3">
      <c r="B31" s="462"/>
      <c r="C31" s="96" t="s">
        <v>92</v>
      </c>
      <c r="D31" s="97"/>
      <c r="E31" s="97"/>
      <c r="F31" s="97"/>
      <c r="G31" s="98"/>
      <c r="H31" s="88"/>
    </row>
    <row r="32" spans="2:8" ht="15" customHeight="1" x14ac:dyDescent="0.3">
      <c r="B32" s="462"/>
      <c r="C32" s="96" t="s">
        <v>93</v>
      </c>
      <c r="D32" s="97"/>
      <c r="E32" s="97"/>
      <c r="F32" s="97"/>
      <c r="G32" s="98"/>
      <c r="H32" s="88"/>
    </row>
    <row r="33" spans="2:8" ht="15" customHeight="1" x14ac:dyDescent="0.3">
      <c r="B33" s="462"/>
      <c r="C33" s="96" t="s">
        <v>94</v>
      </c>
      <c r="D33" s="97"/>
      <c r="E33" s="97"/>
      <c r="F33" s="97"/>
      <c r="G33" s="98"/>
      <c r="H33" s="88"/>
    </row>
    <row r="34" spans="2:8" ht="15" customHeight="1" x14ac:dyDescent="0.3">
      <c r="B34" s="463"/>
      <c r="C34" s="109" t="s">
        <v>95</v>
      </c>
      <c r="D34" s="110"/>
      <c r="E34" s="110"/>
      <c r="F34" s="110"/>
      <c r="G34" s="111"/>
      <c r="H34" s="88"/>
    </row>
    <row r="35" spans="2:8" ht="15" customHeight="1" x14ac:dyDescent="0.3">
      <c r="B35" s="463"/>
      <c r="C35" s="113" t="s">
        <v>100</v>
      </c>
      <c r="D35" s="110"/>
      <c r="E35" s="110"/>
      <c r="F35" s="110"/>
      <c r="G35" s="111"/>
      <c r="H35" s="88"/>
    </row>
    <row r="36" spans="2:8" ht="15" customHeight="1" x14ac:dyDescent="0.3">
      <c r="B36" s="463"/>
      <c r="C36" s="113" t="s">
        <v>100</v>
      </c>
      <c r="D36" s="110"/>
      <c r="E36" s="110"/>
      <c r="F36" s="110"/>
      <c r="G36" s="111"/>
      <c r="H36" s="88"/>
    </row>
    <row r="37" spans="2:8" ht="15" customHeight="1" x14ac:dyDescent="0.3">
      <c r="B37" s="463"/>
      <c r="C37" s="113" t="s">
        <v>100</v>
      </c>
      <c r="D37" s="110"/>
      <c r="E37" s="110"/>
      <c r="F37" s="110"/>
      <c r="G37" s="111"/>
      <c r="H37" s="88"/>
    </row>
    <row r="38" spans="2:8" ht="15" customHeight="1" x14ac:dyDescent="0.3">
      <c r="B38" s="463"/>
      <c r="C38" s="113" t="s">
        <v>100</v>
      </c>
      <c r="D38" s="110"/>
      <c r="E38" s="110"/>
      <c r="F38" s="110"/>
      <c r="G38" s="111"/>
      <c r="H38" s="88"/>
    </row>
    <row r="39" spans="2:8" ht="15" customHeight="1" x14ac:dyDescent="0.3">
      <c r="B39" s="463"/>
      <c r="C39" s="113" t="s">
        <v>100</v>
      </c>
      <c r="D39" s="110"/>
      <c r="E39" s="110"/>
      <c r="F39" s="110"/>
      <c r="G39" s="111"/>
      <c r="H39" s="88"/>
    </row>
    <row r="40" spans="2:8" ht="15" customHeight="1" x14ac:dyDescent="0.3">
      <c r="B40" s="463"/>
      <c r="C40" s="113" t="s">
        <v>100</v>
      </c>
      <c r="D40" s="110"/>
      <c r="E40" s="110"/>
      <c r="F40" s="110"/>
      <c r="G40" s="111"/>
      <c r="H40" s="88"/>
    </row>
    <row r="41" spans="2:8" ht="15" customHeight="1" x14ac:dyDescent="0.3">
      <c r="B41" s="463"/>
      <c r="C41" s="113" t="s">
        <v>100</v>
      </c>
      <c r="D41" s="110"/>
      <c r="E41" s="110"/>
      <c r="F41" s="110"/>
      <c r="G41" s="111"/>
      <c r="H41" s="88"/>
    </row>
    <row r="42" spans="2:8" ht="15" customHeight="1" x14ac:dyDescent="0.3">
      <c r="B42" s="463"/>
      <c r="C42" s="113" t="s">
        <v>100</v>
      </c>
      <c r="D42" s="110"/>
      <c r="E42" s="110"/>
      <c r="F42" s="110"/>
      <c r="G42" s="111"/>
      <c r="H42" s="88"/>
    </row>
    <row r="43" spans="2:8" ht="15" customHeight="1" x14ac:dyDescent="0.3">
      <c r="B43" s="463"/>
      <c r="C43" s="113" t="s">
        <v>100</v>
      </c>
      <c r="D43" s="110"/>
      <c r="E43" s="110"/>
      <c r="F43" s="110"/>
      <c r="G43" s="111"/>
      <c r="H43" s="88"/>
    </row>
    <row r="44" spans="2:8" ht="15" customHeight="1" thickBot="1" x14ac:dyDescent="0.35">
      <c r="B44" s="464"/>
      <c r="C44" s="114" t="s">
        <v>100</v>
      </c>
      <c r="D44" s="99"/>
      <c r="E44" s="99"/>
      <c r="F44" s="99"/>
      <c r="G44" s="100"/>
      <c r="H44" s="88"/>
    </row>
    <row r="45" spans="2:8" ht="15" customHeight="1" thickBot="1" x14ac:dyDescent="0.35">
      <c r="B45" s="101"/>
      <c r="C45" s="102"/>
      <c r="D45" s="103"/>
      <c r="E45" s="103"/>
      <c r="F45" s="103"/>
      <c r="G45" s="103"/>
      <c r="H45" s="88"/>
    </row>
    <row r="46" spans="2:8" ht="15" customHeight="1" x14ac:dyDescent="0.3">
      <c r="B46" s="461" t="s">
        <v>96</v>
      </c>
      <c r="C46" s="92"/>
      <c r="D46" s="93" t="s">
        <v>77</v>
      </c>
      <c r="E46" s="94" t="s">
        <v>97</v>
      </c>
      <c r="F46" s="103"/>
      <c r="G46" s="103"/>
      <c r="H46" s="88"/>
    </row>
    <row r="47" spans="2:8" ht="15" customHeight="1" x14ac:dyDescent="0.3">
      <c r="B47" s="462"/>
      <c r="C47" s="96" t="s">
        <v>81</v>
      </c>
      <c r="D47" s="97"/>
      <c r="E47" s="98"/>
      <c r="F47" s="103"/>
      <c r="G47" s="103"/>
      <c r="H47" s="88"/>
    </row>
    <row r="48" spans="2:8" ht="15" customHeight="1" x14ac:dyDescent="0.3">
      <c r="B48" s="462"/>
      <c r="C48" s="96" t="s">
        <v>82</v>
      </c>
      <c r="D48" s="97"/>
      <c r="E48" s="98"/>
      <c r="F48" s="103"/>
      <c r="G48" s="103"/>
      <c r="H48" s="88"/>
    </row>
    <row r="49" spans="2:8" ht="15" customHeight="1" x14ac:dyDescent="0.3">
      <c r="B49" s="462"/>
      <c r="C49" s="96" t="s">
        <v>98</v>
      </c>
      <c r="D49" s="97"/>
      <c r="E49" s="98"/>
      <c r="F49" s="103"/>
      <c r="G49" s="103"/>
      <c r="H49" s="88"/>
    </row>
    <row r="50" spans="2:8" ht="15" customHeight="1" x14ac:dyDescent="0.3">
      <c r="B50" s="462"/>
      <c r="C50" s="96" t="s">
        <v>99</v>
      </c>
      <c r="D50" s="97"/>
      <c r="E50" s="98"/>
      <c r="F50" s="103"/>
      <c r="G50" s="103"/>
      <c r="H50" s="88"/>
    </row>
    <row r="51" spans="2:8" ht="15" customHeight="1" x14ac:dyDescent="0.3">
      <c r="B51" s="463"/>
      <c r="C51" s="109" t="s">
        <v>94</v>
      </c>
      <c r="D51" s="110"/>
      <c r="E51" s="111"/>
      <c r="F51" s="103"/>
      <c r="G51" s="103"/>
      <c r="H51" s="88"/>
    </row>
    <row r="52" spans="2:8" ht="15" customHeight="1" x14ac:dyDescent="0.3">
      <c r="B52" s="463"/>
      <c r="C52" s="113" t="s">
        <v>100</v>
      </c>
      <c r="D52" s="110"/>
      <c r="E52" s="111"/>
      <c r="F52" s="103"/>
      <c r="G52" s="103"/>
      <c r="H52" s="88"/>
    </row>
    <row r="53" spans="2:8" ht="15" customHeight="1" x14ac:dyDescent="0.3">
      <c r="B53" s="463"/>
      <c r="C53" s="113" t="s">
        <v>100</v>
      </c>
      <c r="D53" s="110"/>
      <c r="E53" s="111"/>
      <c r="F53" s="103"/>
      <c r="G53" s="103"/>
      <c r="H53" s="88"/>
    </row>
    <row r="54" spans="2:8" ht="15" customHeight="1" x14ac:dyDescent="0.3">
      <c r="B54" s="463"/>
      <c r="C54" s="113" t="s">
        <v>100</v>
      </c>
      <c r="D54" s="110"/>
      <c r="E54" s="111"/>
      <c r="F54" s="103"/>
      <c r="G54" s="103"/>
      <c r="H54" s="88"/>
    </row>
    <row r="55" spans="2:8" ht="15" customHeight="1" x14ac:dyDescent="0.3">
      <c r="B55" s="463"/>
      <c r="C55" s="113" t="s">
        <v>100</v>
      </c>
      <c r="D55" s="110"/>
      <c r="E55" s="111"/>
      <c r="F55" s="103"/>
      <c r="G55" s="103"/>
      <c r="H55" s="88"/>
    </row>
    <row r="56" spans="2:8" ht="15" customHeight="1" x14ac:dyDescent="0.3">
      <c r="B56" s="463"/>
      <c r="C56" s="113" t="s">
        <v>100</v>
      </c>
      <c r="D56" s="110"/>
      <c r="E56" s="111"/>
      <c r="F56" s="103"/>
      <c r="G56" s="103"/>
      <c r="H56" s="88"/>
    </row>
    <row r="57" spans="2:8" ht="15" customHeight="1" x14ac:dyDescent="0.3">
      <c r="B57" s="463"/>
      <c r="C57" s="113" t="s">
        <v>100</v>
      </c>
      <c r="D57" s="110"/>
      <c r="E57" s="111"/>
      <c r="F57" s="103"/>
      <c r="G57" s="103"/>
      <c r="H57" s="88"/>
    </row>
    <row r="58" spans="2:8" ht="15" customHeight="1" x14ac:dyDescent="0.3">
      <c r="B58" s="463"/>
      <c r="C58" s="113" t="s">
        <v>100</v>
      </c>
      <c r="D58" s="110"/>
      <c r="E58" s="111"/>
      <c r="F58" s="103"/>
      <c r="G58" s="103"/>
      <c r="H58" s="88"/>
    </row>
    <row r="59" spans="2:8" ht="15" customHeight="1" x14ac:dyDescent="0.3">
      <c r="B59" s="463"/>
      <c r="C59" s="113" t="s">
        <v>100</v>
      </c>
      <c r="D59" s="110"/>
      <c r="E59" s="111"/>
      <c r="F59" s="103"/>
      <c r="G59" s="103"/>
      <c r="H59" s="88"/>
    </row>
    <row r="60" spans="2:8" ht="15" customHeight="1" x14ac:dyDescent="0.3">
      <c r="B60" s="463"/>
      <c r="C60" s="113" t="s">
        <v>100</v>
      </c>
      <c r="D60" s="110"/>
      <c r="E60" s="111"/>
      <c r="F60" s="103"/>
      <c r="G60" s="103"/>
      <c r="H60" s="88"/>
    </row>
    <row r="61" spans="2:8" ht="15" customHeight="1" thickBot="1" x14ac:dyDescent="0.35">
      <c r="B61" s="464"/>
      <c r="C61" s="114" t="s">
        <v>100</v>
      </c>
      <c r="D61" s="99"/>
      <c r="E61" s="100"/>
      <c r="F61" s="103"/>
      <c r="G61" s="103"/>
      <c r="H61" s="88"/>
    </row>
    <row r="62" spans="2:8" ht="15" customHeight="1" x14ac:dyDescent="0.3">
      <c r="B62" s="101"/>
      <c r="C62" s="102"/>
      <c r="D62" s="103"/>
      <c r="E62" s="103"/>
      <c r="F62" s="103"/>
      <c r="G62" s="103"/>
      <c r="H62" s="88"/>
    </row>
    <row r="63" spans="2:8" ht="15" customHeight="1" thickBot="1" x14ac:dyDescent="0.35">
      <c r="B63" s="88"/>
      <c r="C63" s="89"/>
      <c r="D63" s="88"/>
      <c r="E63" s="88"/>
      <c r="F63" s="88"/>
      <c r="G63" s="88"/>
      <c r="H63" s="88"/>
    </row>
    <row r="64" spans="2:8" ht="15" customHeight="1" thickBot="1" x14ac:dyDescent="0.35">
      <c r="B64" s="115" t="s">
        <v>40</v>
      </c>
      <c r="C64" s="108">
        <f>'1 - Informations générales'!F8</f>
        <v>0</v>
      </c>
      <c r="E64" s="104"/>
      <c r="F64" s="104"/>
      <c r="G64" s="104"/>
      <c r="H64" s="104"/>
    </row>
    <row r="65" spans="1:8" ht="15" customHeight="1" x14ac:dyDescent="0.3">
      <c r="B65" s="450" t="s">
        <v>41</v>
      </c>
      <c r="C65" s="446"/>
      <c r="D65" s="104"/>
      <c r="E65" s="104"/>
      <c r="F65" s="104"/>
      <c r="G65" s="104"/>
      <c r="H65" s="104"/>
    </row>
    <row r="66" spans="1:8" ht="15" customHeight="1" thickBot="1" x14ac:dyDescent="0.35">
      <c r="B66" s="451"/>
      <c r="C66" s="447"/>
      <c r="E66" s="104"/>
      <c r="F66" s="104"/>
      <c r="G66" s="104"/>
      <c r="H66" s="104"/>
    </row>
    <row r="67" spans="1:8" ht="15" customHeight="1" thickBot="1" x14ac:dyDescent="0.35">
      <c r="B67" s="105"/>
      <c r="C67" s="106"/>
      <c r="D67" s="104"/>
      <c r="E67" s="104"/>
      <c r="F67" s="104"/>
      <c r="G67" s="104"/>
      <c r="H67" s="104"/>
    </row>
    <row r="68" spans="1:8" ht="15" customHeight="1" thickBot="1" x14ac:dyDescent="0.35">
      <c r="B68" s="448" t="s">
        <v>16</v>
      </c>
      <c r="C68" s="449"/>
      <c r="D68" s="104"/>
      <c r="E68" s="104"/>
      <c r="F68" s="104"/>
      <c r="G68" s="104"/>
      <c r="H68" s="104"/>
    </row>
    <row r="69" spans="1:8" ht="15" customHeight="1" x14ac:dyDescent="0.3">
      <c r="B69" s="435"/>
      <c r="C69" s="436"/>
      <c r="D69" s="436"/>
      <c r="E69" s="436"/>
      <c r="F69" s="436"/>
      <c r="G69" s="436"/>
      <c r="H69" s="437"/>
    </row>
    <row r="70" spans="1:8" ht="15" customHeight="1" x14ac:dyDescent="0.3">
      <c r="B70" s="438"/>
      <c r="C70" s="439"/>
      <c r="D70" s="439"/>
      <c r="E70" s="439"/>
      <c r="F70" s="439"/>
      <c r="G70" s="439"/>
      <c r="H70" s="440"/>
    </row>
    <row r="71" spans="1:8" ht="15" customHeight="1" x14ac:dyDescent="0.3">
      <c r="B71" s="438"/>
      <c r="C71" s="439"/>
      <c r="D71" s="439"/>
      <c r="E71" s="439"/>
      <c r="F71" s="439"/>
      <c r="G71" s="439"/>
      <c r="H71" s="440"/>
    </row>
    <row r="72" spans="1:8" ht="15" customHeight="1" x14ac:dyDescent="0.3">
      <c r="B72" s="438"/>
      <c r="C72" s="439"/>
      <c r="D72" s="439"/>
      <c r="E72" s="439"/>
      <c r="F72" s="439"/>
      <c r="G72" s="439"/>
      <c r="H72" s="440"/>
    </row>
    <row r="73" spans="1:8" ht="15" customHeight="1" x14ac:dyDescent="0.3">
      <c r="B73" s="438"/>
      <c r="C73" s="439"/>
      <c r="D73" s="439"/>
      <c r="E73" s="439"/>
      <c r="F73" s="439"/>
      <c r="G73" s="439"/>
      <c r="H73" s="440"/>
    </row>
    <row r="74" spans="1:8" ht="15" customHeight="1" x14ac:dyDescent="0.3">
      <c r="B74" s="438"/>
      <c r="C74" s="439"/>
      <c r="D74" s="439"/>
      <c r="E74" s="439"/>
      <c r="F74" s="439"/>
      <c r="G74" s="439"/>
      <c r="H74" s="440"/>
    </row>
    <row r="75" spans="1:8" ht="15" customHeight="1" thickBot="1" x14ac:dyDescent="0.35">
      <c r="B75" s="441"/>
      <c r="C75" s="442"/>
      <c r="D75" s="442"/>
      <c r="E75" s="442"/>
      <c r="F75" s="442"/>
      <c r="G75" s="442"/>
      <c r="H75" s="443"/>
    </row>
    <row r="76" spans="1:8" x14ac:dyDescent="0.3">
      <c r="A76" s="104"/>
      <c r="B76" s="104"/>
      <c r="C76" s="107"/>
      <c r="D76" s="104"/>
      <c r="E76" s="104"/>
      <c r="F76" s="104"/>
      <c r="G76" s="104"/>
      <c r="H76" s="104"/>
    </row>
    <row r="77" spans="1:8" x14ac:dyDescent="0.3">
      <c r="A77" s="104"/>
      <c r="B77" s="104"/>
      <c r="C77" s="107"/>
      <c r="D77" s="104"/>
      <c r="E77" s="104"/>
      <c r="F77" s="104"/>
      <c r="G77" s="104"/>
      <c r="H77" s="104"/>
    </row>
    <row r="78" spans="1:8" ht="12" customHeight="1" x14ac:dyDescent="0.3">
      <c r="B78" s="104"/>
      <c r="C78" s="107"/>
      <c r="D78" s="104"/>
      <c r="E78" s="104"/>
      <c r="F78" s="104"/>
      <c r="G78" s="104"/>
      <c r="H78" s="104"/>
    </row>
    <row r="79" spans="1:8" x14ac:dyDescent="0.3">
      <c r="B79" s="104"/>
      <c r="C79" s="107"/>
      <c r="D79" s="104"/>
      <c r="E79" s="104"/>
      <c r="F79" s="104"/>
      <c r="G79" s="104"/>
      <c r="H79" s="104"/>
    </row>
    <row r="80" spans="1:8" x14ac:dyDescent="0.3">
      <c r="B80" s="104"/>
      <c r="C80" s="107"/>
      <c r="D80" s="104"/>
      <c r="E80" s="104"/>
      <c r="F80" s="104"/>
      <c r="G80" s="104"/>
      <c r="H80" s="104"/>
    </row>
    <row r="81" spans="2:8" x14ac:dyDescent="0.3">
      <c r="B81" s="104"/>
      <c r="C81" s="107"/>
      <c r="D81" s="104"/>
      <c r="E81" s="104"/>
      <c r="F81" s="104"/>
      <c r="G81" s="104"/>
      <c r="H81" s="104"/>
    </row>
  </sheetData>
  <mergeCells count="11">
    <mergeCell ref="C65:C66"/>
    <mergeCell ref="B68:C68"/>
    <mergeCell ref="B69:H75"/>
    <mergeCell ref="B65:B66"/>
    <mergeCell ref="B2:H2"/>
    <mergeCell ref="B3:H3"/>
    <mergeCell ref="B6:G6"/>
    <mergeCell ref="B8:B27"/>
    <mergeCell ref="B29:B44"/>
    <mergeCell ref="B46:B61"/>
    <mergeCell ref="B4:H4"/>
  </mergeCells>
  <conditionalFormatting sqref="C11">
    <cfRule type="colorScale" priority="2">
      <colorScale>
        <cfvo type="num" val="1"/>
        <cfvo type="num" val="2"/>
        <color rgb="FFFF0000"/>
        <color rgb="FF92D050"/>
      </colorScale>
    </cfRule>
  </conditionalFormatting>
  <conditionalFormatting sqref="F29">
    <cfRule type="colorScale" priority="1">
      <colorScale>
        <cfvo type="num" val="199999"/>
        <cfvo type="num" val="200000"/>
        <color rgb="FFFF0000"/>
        <color theme="5"/>
      </colorScale>
    </cfRule>
  </conditionalFormatting>
  <dataValidations count="1">
    <dataValidation type="list" allowBlank="1" showInputMessage="1" showErrorMessage="1" sqref="H6" xr:uid="{CBE663D0-E048-4A55-AABA-4A58B7C61DC9}">
      <formula1>$I$6:$I$7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1B6F-A030-46FE-9B9F-51B81CF8D4F5}">
  <sheetPr>
    <pageSetUpPr fitToPage="1"/>
  </sheetPr>
  <dimension ref="B1:R37"/>
  <sheetViews>
    <sheetView topLeftCell="A9" zoomScaleNormal="100" workbookViewId="0">
      <selection activeCell="I18" sqref="I18"/>
    </sheetView>
  </sheetViews>
  <sheetFormatPr baseColWidth="10" defaultColWidth="10.6640625" defaultRowHeight="14.4" x14ac:dyDescent="0.3"/>
  <cols>
    <col min="1" max="1" width="2.44140625" customWidth="1"/>
    <col min="2" max="2" width="24.109375" customWidth="1"/>
    <col min="3" max="3" width="39" customWidth="1"/>
    <col min="4" max="4" width="28" customWidth="1"/>
    <col min="5" max="5" width="1.6640625" customWidth="1"/>
    <col min="6" max="6" width="25.109375" customWidth="1"/>
    <col min="7" max="7" width="22.44140625" customWidth="1"/>
    <col min="8" max="8" width="18.6640625" hidden="1" customWidth="1"/>
    <col min="9" max="17" width="18.6640625" customWidth="1"/>
    <col min="18" max="18" width="0" hidden="1" customWidth="1"/>
  </cols>
  <sheetData>
    <row r="1" spans="2:18" ht="15" thickBot="1" x14ac:dyDescent="0.35"/>
    <row r="2" spans="2:18" s="31" customFormat="1" ht="23.4" thickBot="1" x14ac:dyDescent="0.25">
      <c r="B2" s="452" t="s">
        <v>101</v>
      </c>
      <c r="C2" s="453"/>
      <c r="D2" s="453"/>
      <c r="E2" s="453"/>
      <c r="F2" s="453"/>
      <c r="G2" s="454"/>
      <c r="R2" s="86"/>
    </row>
    <row r="3" spans="2:18" s="31" customFormat="1" ht="24" customHeight="1" thickBot="1" x14ac:dyDescent="0.25">
      <c r="B3" s="418" t="str">
        <f>'1 - Informations générales'!B4</f>
        <v>EDEIS AEROPORT NIMES</v>
      </c>
      <c r="C3" s="419"/>
      <c r="D3" s="419"/>
      <c r="E3" s="419"/>
      <c r="F3" s="419"/>
      <c r="G3" s="420"/>
      <c r="R3" s="86"/>
    </row>
    <row r="4" spans="2:18" s="31" customFormat="1" ht="23.4" customHeight="1" thickBot="1" x14ac:dyDescent="0.25">
      <c r="B4" s="421">
        <f>'1 - Informations générales'!F6</f>
        <v>0</v>
      </c>
      <c r="C4" s="419"/>
      <c r="D4" s="419"/>
      <c r="E4" s="419"/>
      <c r="F4" s="419"/>
      <c r="G4" s="420"/>
      <c r="R4" s="86"/>
    </row>
    <row r="5" spans="2:18" ht="29.4" customHeight="1" thickBot="1" x14ac:dyDescent="0.35">
      <c r="B5" s="88"/>
      <c r="C5" s="88"/>
      <c r="D5" s="88"/>
      <c r="E5" s="88"/>
      <c r="F5" s="88"/>
      <c r="G5" s="88"/>
      <c r="H5" s="88"/>
      <c r="I5" s="88"/>
      <c r="J5" s="88"/>
    </row>
    <row r="6" spans="2:18" ht="24.6" thickBot="1" x14ac:dyDescent="0.35">
      <c r="B6" s="474" t="s">
        <v>102</v>
      </c>
      <c r="C6" s="116" t="s">
        <v>103</v>
      </c>
      <c r="D6" s="85" t="s">
        <v>104</v>
      </c>
      <c r="E6" s="31"/>
      <c r="F6" s="477" t="s">
        <v>105</v>
      </c>
      <c r="G6" s="117" t="s">
        <v>106</v>
      </c>
      <c r="H6" s="88" t="s">
        <v>74</v>
      </c>
      <c r="I6" s="88"/>
      <c r="J6" s="88"/>
    </row>
    <row r="7" spans="2:18" ht="15" thickBot="1" x14ac:dyDescent="0.35">
      <c r="B7" s="475"/>
      <c r="C7" s="90" t="s">
        <v>74</v>
      </c>
      <c r="D7" s="90" t="s">
        <v>74</v>
      </c>
      <c r="E7" s="31"/>
      <c r="F7" s="478"/>
      <c r="G7" s="118"/>
      <c r="H7" s="88" t="s">
        <v>75</v>
      </c>
      <c r="I7" s="88"/>
      <c r="J7" s="88"/>
    </row>
    <row r="8" spans="2:18" ht="14.4" customHeight="1" thickBot="1" x14ac:dyDescent="0.35">
      <c r="B8" s="475"/>
      <c r="C8" s="88"/>
      <c r="D8" s="88"/>
      <c r="E8" s="88"/>
      <c r="F8" s="88"/>
      <c r="G8" s="88"/>
      <c r="H8" s="88"/>
      <c r="I8" s="88"/>
      <c r="J8" s="88"/>
    </row>
    <row r="9" spans="2:18" ht="22.2" customHeight="1" thickBot="1" x14ac:dyDescent="0.35">
      <c r="B9" s="475"/>
      <c r="C9" s="116" t="s">
        <v>107</v>
      </c>
      <c r="D9" s="85" t="s">
        <v>108</v>
      </c>
      <c r="E9" s="88"/>
      <c r="F9" s="88"/>
      <c r="G9" s="88"/>
      <c r="H9" s="88"/>
      <c r="I9" s="88"/>
      <c r="J9" s="88"/>
    </row>
    <row r="10" spans="2:18" ht="15" thickBot="1" x14ac:dyDescent="0.35">
      <c r="B10" s="476"/>
      <c r="C10" s="90" t="s">
        <v>74</v>
      </c>
      <c r="D10" s="90" t="s">
        <v>74</v>
      </c>
      <c r="E10" s="88"/>
      <c r="F10" s="88"/>
      <c r="G10" s="88"/>
      <c r="H10" s="88"/>
      <c r="I10" s="88"/>
      <c r="J10" s="88"/>
    </row>
    <row r="11" spans="2:18" ht="18.600000000000001" customHeight="1" thickBot="1" x14ac:dyDescent="0.35">
      <c r="B11" s="88"/>
      <c r="C11" s="88"/>
      <c r="D11" s="88"/>
      <c r="E11" s="88"/>
      <c r="F11" s="88"/>
      <c r="G11" s="88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2:18" ht="27.6" customHeight="1" thickBot="1" x14ac:dyDescent="0.35">
      <c r="B12" s="474" t="s">
        <v>109</v>
      </c>
      <c r="C12" s="116" t="s">
        <v>110</v>
      </c>
      <c r="D12" s="85" t="s">
        <v>111</v>
      </c>
      <c r="E12" s="88"/>
      <c r="F12" s="88"/>
      <c r="G12" s="88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2:18" ht="19.95" customHeight="1" thickBot="1" x14ac:dyDescent="0.35">
      <c r="B13" s="476"/>
      <c r="C13" s="90" t="s">
        <v>74</v>
      </c>
      <c r="D13" s="90" t="s">
        <v>74</v>
      </c>
      <c r="E13" s="88"/>
      <c r="F13" s="88"/>
      <c r="G13" s="88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2:18" ht="15" thickBot="1" x14ac:dyDescent="0.35">
      <c r="B14" s="88"/>
      <c r="C14" s="88"/>
      <c r="D14" s="88"/>
      <c r="E14" s="88"/>
      <c r="F14" s="88"/>
      <c r="G14" s="88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2:18" ht="19.95" customHeight="1" thickBot="1" x14ac:dyDescent="0.35">
      <c r="B15" s="458" t="s">
        <v>112</v>
      </c>
      <c r="C15" s="119" t="s">
        <v>113</v>
      </c>
      <c r="D15" s="120" t="s">
        <v>74</v>
      </c>
      <c r="E15" s="88"/>
      <c r="F15" s="88"/>
      <c r="G15" s="88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2:18" ht="19.95" customHeight="1" thickBot="1" x14ac:dyDescent="0.35">
      <c r="B16" s="459"/>
      <c r="C16" s="119" t="s">
        <v>114</v>
      </c>
      <c r="D16" s="120" t="s">
        <v>74</v>
      </c>
      <c r="E16" s="88"/>
      <c r="F16" s="88"/>
      <c r="G16" s="88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2:17" ht="25.2" customHeight="1" thickBot="1" x14ac:dyDescent="0.35">
      <c r="B17" s="459"/>
      <c r="C17" s="119" t="s">
        <v>115</v>
      </c>
      <c r="D17" s="120" t="s">
        <v>74</v>
      </c>
      <c r="E17" s="88"/>
      <c r="F17" s="88"/>
      <c r="G17" s="88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17" ht="28.8" customHeight="1" thickBot="1" x14ac:dyDescent="0.35">
      <c r="B18" s="481"/>
      <c r="C18" s="121" t="s">
        <v>116</v>
      </c>
      <c r="D18" s="120" t="s">
        <v>74</v>
      </c>
      <c r="E18" s="88"/>
      <c r="F18" s="88"/>
      <c r="G18" s="88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2:17" ht="24.6" customHeight="1" thickBot="1" x14ac:dyDescent="0.35">
      <c r="B19" s="88"/>
      <c r="C19" s="88"/>
      <c r="D19" s="88"/>
      <c r="E19" s="88"/>
      <c r="F19" s="88"/>
      <c r="G19" s="88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2:17" ht="15" thickBot="1" x14ac:dyDescent="0.35">
      <c r="B20" s="104"/>
      <c r="C20" s="115" t="s">
        <v>40</v>
      </c>
      <c r="D20" s="108">
        <f>'1 - Informations générales'!F8</f>
        <v>0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2:17" ht="19.95" customHeight="1" x14ac:dyDescent="0.3">
      <c r="B21" s="104"/>
      <c r="C21" s="450" t="s">
        <v>41</v>
      </c>
      <c r="D21" s="479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2:17" ht="19.95" customHeight="1" thickBot="1" x14ac:dyDescent="0.35">
      <c r="B22" s="104"/>
      <c r="C22" s="451"/>
      <c r="D22" s="480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2:17" ht="15" thickBot="1" x14ac:dyDescent="0.35">
      <c r="B23" s="105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2:17" ht="15" thickBot="1" x14ac:dyDescent="0.35">
      <c r="B24" s="448" t="s">
        <v>16</v>
      </c>
      <c r="C24" s="449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2:17" x14ac:dyDescent="0.3">
      <c r="B25" s="465"/>
      <c r="C25" s="466"/>
      <c r="D25" s="466"/>
      <c r="E25" s="466"/>
      <c r="F25" s="466"/>
      <c r="G25" s="467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2:17" x14ac:dyDescent="0.3">
      <c r="B26" s="468"/>
      <c r="C26" s="469"/>
      <c r="D26" s="469"/>
      <c r="E26" s="469"/>
      <c r="F26" s="469"/>
      <c r="G26" s="470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2:17" x14ac:dyDescent="0.3">
      <c r="B27" s="468"/>
      <c r="C27" s="469"/>
      <c r="D27" s="469"/>
      <c r="E27" s="469"/>
      <c r="F27" s="469"/>
      <c r="G27" s="470"/>
    </row>
    <row r="28" spans="2:17" x14ac:dyDescent="0.3">
      <c r="B28" s="468"/>
      <c r="C28" s="469"/>
      <c r="D28" s="469"/>
      <c r="E28" s="469"/>
      <c r="F28" s="469"/>
      <c r="G28" s="470"/>
    </row>
    <row r="29" spans="2:17" x14ac:dyDescent="0.3">
      <c r="B29" s="468"/>
      <c r="C29" s="469"/>
      <c r="D29" s="469"/>
      <c r="E29" s="469"/>
      <c r="F29" s="469"/>
      <c r="G29" s="470"/>
    </row>
    <row r="30" spans="2:17" x14ac:dyDescent="0.3">
      <c r="B30" s="468"/>
      <c r="C30" s="469"/>
      <c r="D30" s="469"/>
      <c r="E30" s="469"/>
      <c r="F30" s="469"/>
      <c r="G30" s="470"/>
    </row>
    <row r="31" spans="2:17" x14ac:dyDescent="0.3">
      <c r="B31" s="468"/>
      <c r="C31" s="469"/>
      <c r="D31" s="469"/>
      <c r="E31" s="469"/>
      <c r="F31" s="469"/>
      <c r="G31" s="470"/>
    </row>
    <row r="32" spans="2:17" x14ac:dyDescent="0.3">
      <c r="B32" s="468"/>
      <c r="C32" s="469"/>
      <c r="D32" s="469"/>
      <c r="E32" s="469"/>
      <c r="F32" s="469"/>
      <c r="G32" s="470"/>
    </row>
    <row r="33" spans="2:7" ht="15" thickBot="1" x14ac:dyDescent="0.35">
      <c r="B33" s="471"/>
      <c r="C33" s="472"/>
      <c r="D33" s="472"/>
      <c r="E33" s="472"/>
      <c r="F33" s="472"/>
      <c r="G33" s="473"/>
    </row>
    <row r="34" spans="2:7" x14ac:dyDescent="0.3">
      <c r="B34" s="104"/>
      <c r="C34" s="104"/>
      <c r="D34" s="104"/>
      <c r="E34" s="104"/>
      <c r="F34" s="104"/>
      <c r="G34" s="104"/>
    </row>
    <row r="35" spans="2:7" x14ac:dyDescent="0.3">
      <c r="B35" s="104"/>
      <c r="C35" s="104"/>
      <c r="D35" s="104"/>
      <c r="E35" s="104"/>
      <c r="F35" s="104"/>
      <c r="G35" s="104"/>
    </row>
    <row r="36" spans="2:7" x14ac:dyDescent="0.3">
      <c r="B36" s="104"/>
      <c r="C36" s="104"/>
      <c r="D36" s="104"/>
      <c r="E36" s="104"/>
      <c r="F36" s="104"/>
      <c r="G36" s="104"/>
    </row>
    <row r="37" spans="2:7" x14ac:dyDescent="0.3">
      <c r="B37" s="104"/>
      <c r="C37" s="104"/>
      <c r="D37" s="104"/>
      <c r="E37" s="104"/>
      <c r="F37" s="104"/>
      <c r="G37" s="104"/>
    </row>
  </sheetData>
  <mergeCells count="11">
    <mergeCell ref="B24:C24"/>
    <mergeCell ref="B25:G33"/>
    <mergeCell ref="B2:G2"/>
    <mergeCell ref="B3:G3"/>
    <mergeCell ref="B4:G4"/>
    <mergeCell ref="B6:B10"/>
    <mergeCell ref="F6:F7"/>
    <mergeCell ref="C21:C22"/>
    <mergeCell ref="D21:D22"/>
    <mergeCell ref="B15:B18"/>
    <mergeCell ref="B12:B13"/>
  </mergeCells>
  <conditionalFormatting sqref="C11">
    <cfRule type="colorScale" priority="2">
      <colorScale>
        <cfvo type="num" val="1"/>
        <cfvo type="num" val="2"/>
        <color rgb="FFFF0000"/>
        <color rgb="FF92D050"/>
      </colorScale>
    </cfRule>
  </conditionalFormatting>
  <conditionalFormatting sqref="F19">
    <cfRule type="colorScale" priority="1">
      <colorScale>
        <cfvo type="num" val="199999"/>
        <cfvo type="num" val="200000"/>
        <color rgb="FFFF0000"/>
        <color theme="5"/>
      </colorScale>
    </cfRule>
  </conditionalFormatting>
  <dataValidations count="1">
    <dataValidation type="list" allowBlank="1" showInputMessage="1" showErrorMessage="1" sqref="D15:D18 C10:D10 C13:D13 C7:D7" xr:uid="{720CC06A-51DA-4532-AF5B-31D2ECA1EAB9}">
      <formula1>$H$6:$H$7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D72CE-7A38-4C10-8815-504FBB1F082D}">
  <sheetPr>
    <pageSetUpPr fitToPage="1"/>
  </sheetPr>
  <dimension ref="B1:R37"/>
  <sheetViews>
    <sheetView topLeftCell="A3" zoomScaleNormal="100" workbookViewId="0">
      <selection activeCell="G21" sqref="G21"/>
    </sheetView>
  </sheetViews>
  <sheetFormatPr baseColWidth="10" defaultColWidth="10.6640625" defaultRowHeight="14.4" x14ac:dyDescent="0.3"/>
  <cols>
    <col min="1" max="1" width="2.6640625" style="32" customWidth="1"/>
    <col min="2" max="2" width="26.77734375" style="32" customWidth="1"/>
    <col min="3" max="6" width="26.44140625" style="32" customWidth="1"/>
    <col min="7" max="7" width="24.44140625" style="32" customWidth="1"/>
    <col min="8" max="8" width="18.6640625" style="32" hidden="1" customWidth="1"/>
    <col min="9" max="17" width="18.6640625" style="32" customWidth="1"/>
    <col min="18" max="18" width="0" style="32" hidden="1" customWidth="1"/>
    <col min="19" max="16384" width="10.6640625" style="32"/>
  </cols>
  <sheetData>
    <row r="1" spans="2:18" ht="15" thickBot="1" x14ac:dyDescent="0.35"/>
    <row r="2" spans="2:18" s="43" customFormat="1" ht="24" thickBot="1" x14ac:dyDescent="0.3">
      <c r="B2" s="482" t="s">
        <v>117</v>
      </c>
      <c r="C2" s="483"/>
      <c r="D2" s="483"/>
      <c r="E2" s="483"/>
      <c r="F2" s="483"/>
      <c r="G2" s="484"/>
      <c r="R2" s="44"/>
    </row>
    <row r="3" spans="2:18" s="43" customFormat="1" ht="24" customHeight="1" thickBot="1" x14ac:dyDescent="0.3">
      <c r="B3" s="485" t="str">
        <f>'1 - Informations générales'!B4</f>
        <v>EDEIS AEROPORT NIMES</v>
      </c>
      <c r="C3" s="486"/>
      <c r="D3" s="486"/>
      <c r="E3" s="486"/>
      <c r="F3" s="486"/>
      <c r="G3" s="487"/>
      <c r="R3" s="44"/>
    </row>
    <row r="4" spans="2:18" s="43" customFormat="1" ht="23.4" customHeight="1" thickBot="1" x14ac:dyDescent="0.3">
      <c r="B4" s="488">
        <f>'1 - Informations générales'!F6</f>
        <v>0</v>
      </c>
      <c r="C4" s="486"/>
      <c r="D4" s="486"/>
      <c r="E4" s="486"/>
      <c r="F4" s="486"/>
      <c r="G4" s="487"/>
      <c r="R4" s="44"/>
    </row>
    <row r="5" spans="2:18" ht="29.4" customHeight="1" thickBot="1" x14ac:dyDescent="0.35">
      <c r="C5" s="122"/>
      <c r="D5" s="122"/>
      <c r="E5" s="122"/>
      <c r="F5" s="122"/>
      <c r="G5" s="122"/>
      <c r="H5" s="122"/>
      <c r="I5" s="122"/>
      <c r="J5" s="122"/>
    </row>
    <row r="6" spans="2:18" s="124" customFormat="1" ht="42" thickBot="1" x14ac:dyDescent="0.35">
      <c r="B6" s="491" t="s">
        <v>118</v>
      </c>
      <c r="C6" s="123" t="s">
        <v>128</v>
      </c>
      <c r="D6" s="123" t="s">
        <v>127</v>
      </c>
      <c r="E6" s="123" t="s">
        <v>129</v>
      </c>
      <c r="F6" s="123" t="s">
        <v>130</v>
      </c>
      <c r="H6" s="124" t="s">
        <v>74</v>
      </c>
    </row>
    <row r="7" spans="2:18" s="124" customFormat="1" ht="15" thickBot="1" x14ac:dyDescent="0.35">
      <c r="B7" s="492"/>
      <c r="C7" s="125" t="s">
        <v>74</v>
      </c>
      <c r="D7" s="125" t="s">
        <v>74</v>
      </c>
      <c r="E7" s="125" t="s">
        <v>74</v>
      </c>
      <c r="F7" s="125" t="s">
        <v>74</v>
      </c>
      <c r="H7" s="124" t="s">
        <v>75</v>
      </c>
    </row>
    <row r="8" spans="2:18" s="124" customFormat="1" ht="14.4" customHeight="1" thickBot="1" x14ac:dyDescent="0.35">
      <c r="B8" s="126"/>
      <c r="C8" s="127"/>
      <c r="D8" s="128"/>
      <c r="F8" s="129"/>
    </row>
    <row r="9" spans="2:18" s="124" customFormat="1" ht="22.2" customHeight="1" thickBot="1" x14ac:dyDescent="0.35">
      <c r="B9" s="493" t="s">
        <v>119</v>
      </c>
      <c r="C9" s="494"/>
      <c r="D9" s="495"/>
      <c r="F9" s="130"/>
    </row>
    <row r="10" spans="2:18" s="124" customFormat="1" ht="15" thickBot="1" x14ac:dyDescent="0.35">
      <c r="B10" s="131"/>
      <c r="C10" s="127"/>
      <c r="D10" s="128"/>
    </row>
    <row r="11" spans="2:18" s="124" customFormat="1" ht="18.600000000000001" customHeight="1" x14ac:dyDescent="0.3">
      <c r="B11" s="132" t="s">
        <v>120</v>
      </c>
      <c r="C11" s="133"/>
      <c r="D11" s="134"/>
    </row>
    <row r="12" spans="2:18" s="124" customFormat="1" ht="27.6" customHeight="1" x14ac:dyDescent="0.3">
      <c r="B12" s="135" t="s">
        <v>121</v>
      </c>
      <c r="C12" s="136"/>
      <c r="D12" s="137"/>
    </row>
    <row r="13" spans="2:18" s="124" customFormat="1" ht="19.95" customHeight="1" thickBot="1" x14ac:dyDescent="0.35">
      <c r="B13" s="135" t="s">
        <v>122</v>
      </c>
      <c r="C13" s="136"/>
      <c r="D13" s="138"/>
    </row>
    <row r="14" spans="2:18" s="124" customFormat="1" ht="15" thickBot="1" x14ac:dyDescent="0.35">
      <c r="B14" s="139" t="s">
        <v>123</v>
      </c>
      <c r="C14" s="140"/>
      <c r="D14" s="141">
        <f>+SUM(D11:D13)</f>
        <v>0</v>
      </c>
    </row>
    <row r="15" spans="2:18" ht="19.95" customHeight="1" thickBot="1" x14ac:dyDescent="0.35">
      <c r="C15" s="142"/>
      <c r="D15" s="142"/>
      <c r="E15" s="124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2:18" s="124" customFormat="1" ht="19.95" customHeight="1" thickBot="1" x14ac:dyDescent="0.35">
      <c r="B16" s="135" t="s">
        <v>126</v>
      </c>
      <c r="C16" s="136"/>
      <c r="D16" s="150"/>
      <c r="E16" s="129" t="s">
        <v>124</v>
      </c>
    </row>
    <row r="17" spans="2:17" s="124" customFormat="1" ht="28.8" customHeight="1" thickBot="1" x14ac:dyDescent="0.35">
      <c r="B17" s="144" t="s">
        <v>125</v>
      </c>
      <c r="C17" s="145"/>
      <c r="D17" s="146" t="e">
        <f>+D14/D16</f>
        <v>#DIV/0!</v>
      </c>
    </row>
    <row r="18" spans="2:17" ht="24.6" customHeight="1" x14ac:dyDescent="0.3">
      <c r="C18" s="142"/>
      <c r="D18" s="142"/>
      <c r="E18" s="124" t="s">
        <v>179</v>
      </c>
      <c r="F18" s="242" t="s">
        <v>180</v>
      </c>
      <c r="G18" s="243">
        <v>250</v>
      </c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2:17" ht="19.95" customHeight="1" thickBot="1" x14ac:dyDescent="0.35">
      <c r="B19" s="1"/>
      <c r="C19" s="142"/>
      <c r="D19" s="142"/>
      <c r="E19" s="124" t="s">
        <v>176</v>
      </c>
      <c r="F19" s="242" t="s">
        <v>180</v>
      </c>
      <c r="G19" s="243">
        <v>150</v>
      </c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2:17" ht="19.95" customHeight="1" thickBot="1" x14ac:dyDescent="0.35">
      <c r="B20" s="149" t="s">
        <v>40</v>
      </c>
      <c r="C20" s="147">
        <f>'1 - Informations générales'!F8</f>
        <v>0</v>
      </c>
      <c r="E20" s="124" t="s">
        <v>177</v>
      </c>
      <c r="F20" s="242" t="s">
        <v>180</v>
      </c>
      <c r="G20" s="243">
        <v>250</v>
      </c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2:17" x14ac:dyDescent="0.3">
      <c r="B21" s="489" t="s">
        <v>41</v>
      </c>
      <c r="C21" s="496"/>
      <c r="E21" s="124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2:17" ht="15" thickBot="1" x14ac:dyDescent="0.35">
      <c r="B22" s="490"/>
      <c r="C22" s="497"/>
      <c r="E22" s="124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2:17" ht="15" thickBot="1" x14ac:dyDescent="0.35">
      <c r="C23" s="142"/>
      <c r="D23" s="142"/>
      <c r="E23" s="124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2:17" ht="15" thickBot="1" x14ac:dyDescent="0.35">
      <c r="B24" s="148" t="s">
        <v>16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2:17" x14ac:dyDescent="0.3">
      <c r="B25" s="315"/>
      <c r="C25" s="316"/>
      <c r="D25" s="316"/>
      <c r="E25" s="316"/>
      <c r="F25" s="316"/>
      <c r="G25" s="317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2:17" x14ac:dyDescent="0.3">
      <c r="B26" s="318"/>
      <c r="C26" s="319"/>
      <c r="D26" s="319"/>
      <c r="E26" s="319"/>
      <c r="F26" s="319"/>
      <c r="G26" s="320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2:17" x14ac:dyDescent="0.3">
      <c r="B27" s="318"/>
      <c r="C27" s="319"/>
      <c r="D27" s="319"/>
      <c r="E27" s="319"/>
      <c r="F27" s="319"/>
      <c r="G27" s="320"/>
    </row>
    <row r="28" spans="2:17" x14ac:dyDescent="0.3">
      <c r="B28" s="318"/>
      <c r="C28" s="319"/>
      <c r="D28" s="319"/>
      <c r="E28" s="319"/>
      <c r="F28" s="319"/>
      <c r="G28" s="320"/>
    </row>
    <row r="29" spans="2:17" x14ac:dyDescent="0.3">
      <c r="B29" s="318"/>
      <c r="C29" s="319"/>
      <c r="D29" s="319"/>
      <c r="E29" s="319"/>
      <c r="F29" s="319"/>
      <c r="G29" s="320"/>
    </row>
    <row r="30" spans="2:17" x14ac:dyDescent="0.3">
      <c r="B30" s="318"/>
      <c r="C30" s="319"/>
      <c r="D30" s="319"/>
      <c r="E30" s="319"/>
      <c r="F30" s="319"/>
      <c r="G30" s="320"/>
    </row>
    <row r="31" spans="2:17" x14ac:dyDescent="0.3">
      <c r="B31" s="318"/>
      <c r="C31" s="319"/>
      <c r="D31" s="319"/>
      <c r="E31" s="319"/>
      <c r="F31" s="319"/>
      <c r="G31" s="320"/>
    </row>
    <row r="32" spans="2:17" ht="15" thickBot="1" x14ac:dyDescent="0.35">
      <c r="B32" s="321"/>
      <c r="C32" s="322"/>
      <c r="D32" s="322"/>
      <c r="E32" s="322"/>
      <c r="F32" s="322"/>
      <c r="G32" s="323"/>
    </row>
    <row r="34" spans="3:7" x14ac:dyDescent="0.3">
      <c r="C34" s="143"/>
      <c r="D34" s="143"/>
      <c r="E34" s="143"/>
      <c r="F34" s="143"/>
      <c r="G34" s="143"/>
    </row>
    <row r="35" spans="3:7" x14ac:dyDescent="0.3">
      <c r="C35" s="143"/>
      <c r="D35" s="143"/>
      <c r="E35" s="143"/>
      <c r="F35" s="143"/>
      <c r="G35" s="143"/>
    </row>
    <row r="36" spans="3:7" x14ac:dyDescent="0.3">
      <c r="C36" s="143"/>
      <c r="D36" s="143"/>
      <c r="E36" s="143"/>
      <c r="F36" s="143"/>
      <c r="G36" s="143"/>
    </row>
    <row r="37" spans="3:7" x14ac:dyDescent="0.3">
      <c r="C37" s="143"/>
      <c r="D37" s="143"/>
      <c r="E37" s="143"/>
      <c r="F37" s="143"/>
      <c r="G37" s="143"/>
    </row>
  </sheetData>
  <mergeCells count="8">
    <mergeCell ref="B25:G32"/>
    <mergeCell ref="B2:G2"/>
    <mergeCell ref="B3:G3"/>
    <mergeCell ref="B4:G4"/>
    <mergeCell ref="B21:B22"/>
    <mergeCell ref="B6:B7"/>
    <mergeCell ref="B9:D9"/>
    <mergeCell ref="C21:C22"/>
  </mergeCells>
  <conditionalFormatting sqref="D14">
    <cfRule type="cellIs" dxfId="2" priority="1" operator="lessThan">
      <formula>#REF!</formula>
    </cfRule>
  </conditionalFormatting>
  <dataValidations disablePrompts="1" count="1">
    <dataValidation type="list" allowBlank="1" showInputMessage="1" showErrorMessage="1" sqref="C7:F7" xr:uid="{2BC5FAFD-DF73-455A-B07F-C6FD1675E807}">
      <formula1>$H$6:$H$7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534A-68BA-4754-9CD8-3E267C95E79D}">
  <sheetPr>
    <pageSetUpPr fitToPage="1"/>
  </sheetPr>
  <dimension ref="A1:T59"/>
  <sheetViews>
    <sheetView zoomScaleNormal="100" workbookViewId="0">
      <selection activeCell="M39" sqref="M39"/>
    </sheetView>
  </sheetViews>
  <sheetFormatPr baseColWidth="10" defaultColWidth="10.6640625" defaultRowHeight="14.4" x14ac:dyDescent="0.3"/>
  <cols>
    <col min="1" max="1" width="3.44140625" style="255" customWidth="1"/>
    <col min="2" max="2" width="27.77734375" style="244" customWidth="1"/>
    <col min="3" max="3" width="37.21875" style="244" customWidth="1"/>
    <col min="4" max="4" width="36.21875" style="244" customWidth="1"/>
    <col min="5" max="11" width="13.5546875" style="244" customWidth="1"/>
    <col min="12" max="12" width="16.21875" style="244" customWidth="1"/>
    <col min="13" max="14" width="18.6640625" style="255" customWidth="1"/>
    <col min="15" max="19" width="18.6640625" style="244" customWidth="1"/>
    <col min="20" max="20" width="0" style="244" hidden="1" customWidth="1"/>
    <col min="21" max="16384" width="10.6640625" style="244"/>
  </cols>
  <sheetData>
    <row r="1" spans="1:20" ht="6" customHeight="1" thickBot="1" x14ac:dyDescent="0.35"/>
    <row r="2" spans="1:20" s="245" customFormat="1" ht="24" thickBot="1" x14ac:dyDescent="0.35">
      <c r="A2" s="266"/>
      <c r="B2" s="498" t="s">
        <v>131</v>
      </c>
      <c r="C2" s="499"/>
      <c r="D2" s="499"/>
      <c r="E2" s="499"/>
      <c r="F2" s="499"/>
      <c r="G2" s="499"/>
      <c r="H2" s="499"/>
      <c r="I2" s="499"/>
      <c r="J2" s="499"/>
      <c r="K2" s="499"/>
      <c r="L2" s="500"/>
      <c r="M2" s="266"/>
      <c r="N2" s="266"/>
      <c r="T2" s="246"/>
    </row>
    <row r="3" spans="1:20" s="245" customFormat="1" ht="19.2" customHeight="1" thickBot="1" x14ac:dyDescent="0.35">
      <c r="A3" s="266"/>
      <c r="B3" s="501" t="str">
        <f>'1 - Informations générales'!B4</f>
        <v>EDEIS AEROPORT NIMES</v>
      </c>
      <c r="C3" s="502"/>
      <c r="D3" s="502"/>
      <c r="E3" s="502"/>
      <c r="F3" s="502"/>
      <c r="G3" s="502"/>
      <c r="H3" s="502"/>
      <c r="I3" s="502"/>
      <c r="J3" s="502"/>
      <c r="K3" s="502"/>
      <c r="L3" s="503"/>
      <c r="M3" s="266"/>
      <c r="N3" s="266"/>
      <c r="T3" s="246"/>
    </row>
    <row r="4" spans="1:20" s="245" customFormat="1" ht="25.2" customHeight="1" thickBot="1" x14ac:dyDescent="0.35">
      <c r="A4" s="266"/>
      <c r="B4" s="504">
        <f>'1 - Informations générales'!F6</f>
        <v>0</v>
      </c>
      <c r="C4" s="502"/>
      <c r="D4" s="502"/>
      <c r="E4" s="502"/>
      <c r="F4" s="502"/>
      <c r="G4" s="502"/>
      <c r="H4" s="502"/>
      <c r="I4" s="502"/>
      <c r="J4" s="502"/>
      <c r="K4" s="502"/>
      <c r="L4" s="503"/>
      <c r="M4" s="266"/>
      <c r="N4" s="266"/>
      <c r="T4" s="246"/>
    </row>
    <row r="5" spans="1:20" s="245" customFormat="1" ht="2.4" customHeight="1" thickBot="1" x14ac:dyDescent="0.35">
      <c r="A5" s="266"/>
      <c r="B5" s="151"/>
      <c r="C5" s="151"/>
      <c r="D5" s="151"/>
      <c r="E5" s="151"/>
      <c r="F5" s="151"/>
      <c r="G5" s="151"/>
      <c r="H5" s="151"/>
      <c r="J5" s="151"/>
      <c r="K5" s="151"/>
      <c r="M5" s="266"/>
      <c r="N5" s="266"/>
      <c r="T5" s="246"/>
    </row>
    <row r="6" spans="1:20" ht="16.2" customHeight="1" thickBot="1" x14ac:dyDescent="0.35">
      <c r="B6" s="505" t="s">
        <v>132</v>
      </c>
      <c r="C6" s="506"/>
      <c r="D6" s="507"/>
      <c r="E6" s="212" t="s">
        <v>133</v>
      </c>
      <c r="F6" s="212" t="s">
        <v>134</v>
      </c>
      <c r="G6" s="212" t="s">
        <v>135</v>
      </c>
      <c r="H6" s="212" t="s">
        <v>136</v>
      </c>
      <c r="I6" s="212" t="s">
        <v>137</v>
      </c>
      <c r="J6" s="212" t="s">
        <v>138</v>
      </c>
      <c r="K6" s="212" t="s">
        <v>139</v>
      </c>
      <c r="L6" s="213" t="s">
        <v>50</v>
      </c>
    </row>
    <row r="7" spans="1:20" ht="5.4" customHeight="1" thickBot="1" x14ac:dyDescent="0.35">
      <c r="B7" s="214"/>
      <c r="C7" s="215"/>
      <c r="D7" s="216"/>
      <c r="E7" s="217"/>
      <c r="F7" s="218"/>
      <c r="G7" s="219"/>
      <c r="H7" s="219"/>
      <c r="I7" s="219"/>
      <c r="J7" s="217"/>
      <c r="K7" s="218"/>
      <c r="L7" s="219"/>
    </row>
    <row r="8" spans="1:20" ht="19.2" customHeight="1" thickBot="1" x14ac:dyDescent="0.35">
      <c r="B8" s="508" t="s">
        <v>140</v>
      </c>
      <c r="C8" s="220" t="s">
        <v>141</v>
      </c>
      <c r="D8" s="221" t="s">
        <v>142</v>
      </c>
      <c r="E8" s="222"/>
      <c r="F8" s="222"/>
      <c r="G8" s="222"/>
      <c r="H8" s="222"/>
      <c r="I8" s="222"/>
      <c r="J8" s="222"/>
      <c r="K8" s="222"/>
      <c r="L8" s="223">
        <f>SUM(E8:K8)</f>
        <v>0</v>
      </c>
    </row>
    <row r="9" spans="1:20" ht="19.2" customHeight="1" thickBot="1" x14ac:dyDescent="0.35">
      <c r="B9" s="509"/>
      <c r="C9" s="224" t="s">
        <v>143</v>
      </c>
      <c r="D9" s="221" t="s">
        <v>142</v>
      </c>
      <c r="E9" s="222"/>
      <c r="F9" s="222"/>
      <c r="G9" s="222"/>
      <c r="H9" s="222"/>
      <c r="I9" s="222"/>
      <c r="J9" s="222"/>
      <c r="K9" s="222"/>
      <c r="L9" s="223">
        <f>SUM(E9:K9)</f>
        <v>0</v>
      </c>
    </row>
    <row r="10" spans="1:20" ht="19.2" customHeight="1" thickBot="1" x14ac:dyDescent="0.35">
      <c r="B10" s="509"/>
      <c r="C10" s="220" t="s">
        <v>49</v>
      </c>
      <c r="D10" s="221" t="s">
        <v>142</v>
      </c>
      <c r="E10" s="222"/>
      <c r="F10" s="222"/>
      <c r="G10" s="222"/>
      <c r="H10" s="222"/>
      <c r="I10" s="222"/>
      <c r="J10" s="222"/>
      <c r="K10" s="222"/>
      <c r="L10" s="223">
        <f>SUM(E10:K10)</f>
        <v>0</v>
      </c>
    </row>
    <row r="11" spans="1:20" ht="19.2" customHeight="1" thickBot="1" x14ac:dyDescent="0.35">
      <c r="B11" s="509"/>
      <c r="C11" s="220" t="s">
        <v>144</v>
      </c>
      <c r="D11" s="221" t="s">
        <v>142</v>
      </c>
      <c r="E11" s="222"/>
      <c r="F11" s="222"/>
      <c r="G11" s="222"/>
      <c r="H11" s="222"/>
      <c r="I11" s="222"/>
      <c r="J11" s="222"/>
      <c r="K11" s="222"/>
      <c r="L11" s="223">
        <f>SUM(E11:K11)</f>
        <v>0</v>
      </c>
    </row>
    <row r="12" spans="1:20" ht="19.2" customHeight="1" thickBot="1" x14ac:dyDescent="0.35">
      <c r="B12" s="510"/>
      <c r="C12" s="225" t="s">
        <v>145</v>
      </c>
      <c r="D12" s="221" t="s">
        <v>142</v>
      </c>
      <c r="E12" s="226">
        <f t="shared" ref="E12:K12" si="0">+SUM(E8:E11)</f>
        <v>0</v>
      </c>
      <c r="F12" s="226">
        <f t="shared" si="0"/>
        <v>0</v>
      </c>
      <c r="G12" s="226">
        <f t="shared" si="0"/>
        <v>0</v>
      </c>
      <c r="H12" s="226">
        <f t="shared" si="0"/>
        <v>0</v>
      </c>
      <c r="I12" s="226">
        <f t="shared" si="0"/>
        <v>0</v>
      </c>
      <c r="J12" s="226">
        <f t="shared" si="0"/>
        <v>0</v>
      </c>
      <c r="K12" s="226">
        <f t="shared" si="0"/>
        <v>0</v>
      </c>
      <c r="L12" s="223">
        <f>SUM(E12:K12)</f>
        <v>0</v>
      </c>
    </row>
    <row r="13" spans="1:20" ht="5.4" customHeight="1" thickBot="1" x14ac:dyDescent="0.35">
      <c r="B13" s="227"/>
      <c r="C13" s="228"/>
      <c r="D13" s="229"/>
      <c r="E13" s="230"/>
      <c r="F13" s="231"/>
      <c r="G13" s="231"/>
      <c r="H13" s="231"/>
      <c r="I13" s="231"/>
      <c r="J13" s="230"/>
      <c r="K13" s="231"/>
      <c r="L13" s="247"/>
    </row>
    <row r="14" spans="1:20" ht="19.2" customHeight="1" thickBot="1" x14ac:dyDescent="0.35">
      <c r="B14" s="525" t="s">
        <v>146</v>
      </c>
      <c r="C14" s="508" t="str">
        <f>+C8</f>
        <v>Bar/Snack</v>
      </c>
      <c r="D14" s="232" t="s">
        <v>147</v>
      </c>
      <c r="E14" s="233"/>
      <c r="F14" s="233"/>
      <c r="G14" s="233"/>
      <c r="H14" s="233"/>
      <c r="I14" s="233"/>
      <c r="J14" s="233"/>
      <c r="K14" s="233"/>
      <c r="L14" s="234" t="e">
        <f>+L15/L8</f>
        <v>#DIV/0!</v>
      </c>
    </row>
    <row r="15" spans="1:20" ht="19.2" customHeight="1" thickBot="1" x14ac:dyDescent="0.35">
      <c r="B15" s="527"/>
      <c r="C15" s="510"/>
      <c r="D15" s="232" t="s">
        <v>148</v>
      </c>
      <c r="E15" s="235">
        <f t="shared" ref="E15:K15" si="1">+E14*E8</f>
        <v>0</v>
      </c>
      <c r="F15" s="235">
        <f t="shared" si="1"/>
        <v>0</v>
      </c>
      <c r="G15" s="235">
        <f t="shared" si="1"/>
        <v>0</v>
      </c>
      <c r="H15" s="235">
        <f t="shared" si="1"/>
        <v>0</v>
      </c>
      <c r="I15" s="235">
        <f t="shared" si="1"/>
        <v>0</v>
      </c>
      <c r="J15" s="235">
        <f t="shared" si="1"/>
        <v>0</v>
      </c>
      <c r="K15" s="235">
        <f t="shared" si="1"/>
        <v>0</v>
      </c>
      <c r="L15" s="223">
        <f>SUM(E15:K15)</f>
        <v>0</v>
      </c>
    </row>
    <row r="16" spans="1:20" ht="19.2" customHeight="1" thickBot="1" x14ac:dyDescent="0.35">
      <c r="B16" s="527"/>
      <c r="C16" s="508" t="str">
        <f>+C9</f>
        <v>Vente au détail</v>
      </c>
      <c r="D16" s="232" t="s">
        <v>147</v>
      </c>
      <c r="E16" s="233"/>
      <c r="F16" s="233"/>
      <c r="G16" s="233"/>
      <c r="H16" s="233"/>
      <c r="I16" s="233"/>
      <c r="J16" s="233"/>
      <c r="K16" s="233"/>
      <c r="L16" s="234" t="e">
        <f>+L17/L9</f>
        <v>#DIV/0!</v>
      </c>
    </row>
    <row r="17" spans="2:19" ht="19.2" customHeight="1" thickBot="1" x14ac:dyDescent="0.35">
      <c r="B17" s="527"/>
      <c r="C17" s="510"/>
      <c r="D17" s="232" t="s">
        <v>148</v>
      </c>
      <c r="E17" s="235">
        <f t="shared" ref="E17:K17" si="2">+E16*E9</f>
        <v>0</v>
      </c>
      <c r="F17" s="235">
        <f t="shared" si="2"/>
        <v>0</v>
      </c>
      <c r="G17" s="235">
        <f t="shared" si="2"/>
        <v>0</v>
      </c>
      <c r="H17" s="235">
        <f t="shared" si="2"/>
        <v>0</v>
      </c>
      <c r="I17" s="235">
        <f t="shared" si="2"/>
        <v>0</v>
      </c>
      <c r="J17" s="235">
        <f t="shared" si="2"/>
        <v>0</v>
      </c>
      <c r="K17" s="235">
        <f t="shared" si="2"/>
        <v>0</v>
      </c>
      <c r="L17" s="223">
        <f>SUM(E17:K17)</f>
        <v>0</v>
      </c>
    </row>
    <row r="18" spans="2:19" ht="19.2" customHeight="1" thickBot="1" x14ac:dyDescent="0.35">
      <c r="B18" s="527"/>
      <c r="C18" s="508" t="str">
        <f>+C10</f>
        <v>Presse</v>
      </c>
      <c r="D18" s="232" t="s">
        <v>147</v>
      </c>
      <c r="E18" s="233"/>
      <c r="F18" s="233"/>
      <c r="G18" s="233"/>
      <c r="H18" s="233"/>
      <c r="I18" s="233"/>
      <c r="J18" s="233"/>
      <c r="K18" s="233"/>
      <c r="L18" s="234" t="e">
        <f>+L19/L10</f>
        <v>#DIV/0!</v>
      </c>
      <c r="N18" s="267"/>
      <c r="O18" s="248"/>
      <c r="P18" s="248"/>
      <c r="Q18" s="248"/>
      <c r="R18" s="248"/>
      <c r="S18" s="248"/>
    </row>
    <row r="19" spans="2:19" ht="19.2" customHeight="1" thickBot="1" x14ac:dyDescent="0.35">
      <c r="B19" s="527"/>
      <c r="C19" s="510"/>
      <c r="D19" s="232" t="s">
        <v>148</v>
      </c>
      <c r="E19" s="235">
        <f t="shared" ref="E19:K19" si="3">+E18*E10</f>
        <v>0</v>
      </c>
      <c r="F19" s="235">
        <f t="shared" si="3"/>
        <v>0</v>
      </c>
      <c r="G19" s="235">
        <f t="shared" si="3"/>
        <v>0</v>
      </c>
      <c r="H19" s="235">
        <f t="shared" si="3"/>
        <v>0</v>
      </c>
      <c r="I19" s="235">
        <f t="shared" si="3"/>
        <v>0</v>
      </c>
      <c r="J19" s="235">
        <f t="shared" si="3"/>
        <v>0</v>
      </c>
      <c r="K19" s="235">
        <f t="shared" si="3"/>
        <v>0</v>
      </c>
      <c r="L19" s="223">
        <f>SUM(E19:K19)</f>
        <v>0</v>
      </c>
      <c r="N19" s="267"/>
      <c r="O19" s="248"/>
      <c r="P19" s="248"/>
      <c r="Q19" s="248"/>
      <c r="R19" s="248"/>
      <c r="S19" s="248"/>
    </row>
    <row r="20" spans="2:19" ht="19.2" customHeight="1" thickBot="1" x14ac:dyDescent="0.35">
      <c r="B20" s="527"/>
      <c r="C20" s="508" t="str">
        <f>+C11</f>
        <v>Distributeurs A.</v>
      </c>
      <c r="D20" s="232" t="s">
        <v>149</v>
      </c>
      <c r="E20" s="523">
        <v>0.6</v>
      </c>
      <c r="F20" s="524"/>
      <c r="G20" s="524"/>
      <c r="H20" s="524"/>
      <c r="I20" s="524"/>
      <c r="J20" s="524"/>
      <c r="K20" s="524"/>
      <c r="L20" s="234" t="e">
        <f>+L21/L11</f>
        <v>#DIV/0!</v>
      </c>
      <c r="N20" s="267"/>
      <c r="O20" s="248"/>
      <c r="P20" s="248"/>
      <c r="Q20" s="248"/>
      <c r="R20" s="248"/>
      <c r="S20" s="248"/>
    </row>
    <row r="21" spans="2:19" ht="19.2" customHeight="1" thickBot="1" x14ac:dyDescent="0.35">
      <c r="B21" s="527"/>
      <c r="C21" s="510"/>
      <c r="D21" s="232" t="s">
        <v>148</v>
      </c>
      <c r="E21" s="235">
        <f t="shared" ref="E21:K21" si="4">+$E$20*E11</f>
        <v>0</v>
      </c>
      <c r="F21" s="235">
        <f t="shared" si="4"/>
        <v>0</v>
      </c>
      <c r="G21" s="235">
        <f t="shared" si="4"/>
        <v>0</v>
      </c>
      <c r="H21" s="235">
        <f t="shared" si="4"/>
        <v>0</v>
      </c>
      <c r="I21" s="235">
        <f t="shared" si="4"/>
        <v>0</v>
      </c>
      <c r="J21" s="235">
        <f t="shared" si="4"/>
        <v>0</v>
      </c>
      <c r="K21" s="235">
        <f t="shared" si="4"/>
        <v>0</v>
      </c>
      <c r="L21" s="223">
        <f>SUM(E21:K21)</f>
        <v>0</v>
      </c>
      <c r="N21" s="267"/>
      <c r="O21" s="248"/>
      <c r="P21" s="248"/>
      <c r="Q21" s="248"/>
      <c r="R21" s="248"/>
      <c r="S21" s="248"/>
    </row>
    <row r="22" spans="2:19" ht="19.2" customHeight="1" thickBot="1" x14ac:dyDescent="0.35">
      <c r="B22" s="527"/>
      <c r="C22" s="508" t="s">
        <v>168</v>
      </c>
      <c r="D22" s="232" t="s">
        <v>147</v>
      </c>
      <c r="E22" s="236" t="e">
        <f t="shared" ref="E22:L22" si="5">+E23/E12</f>
        <v>#DIV/0!</v>
      </c>
      <c r="F22" s="236" t="e">
        <f t="shared" si="5"/>
        <v>#DIV/0!</v>
      </c>
      <c r="G22" s="236" t="e">
        <f t="shared" si="5"/>
        <v>#DIV/0!</v>
      </c>
      <c r="H22" s="236" t="e">
        <f t="shared" si="5"/>
        <v>#DIV/0!</v>
      </c>
      <c r="I22" s="236" t="e">
        <f t="shared" si="5"/>
        <v>#DIV/0!</v>
      </c>
      <c r="J22" s="236" t="e">
        <f t="shared" si="5"/>
        <v>#DIV/0!</v>
      </c>
      <c r="K22" s="236" t="e">
        <f t="shared" si="5"/>
        <v>#DIV/0!</v>
      </c>
      <c r="L22" s="234" t="e">
        <f t="shared" si="5"/>
        <v>#DIV/0!</v>
      </c>
      <c r="N22" s="267"/>
      <c r="O22" s="248"/>
      <c r="P22" s="248"/>
      <c r="Q22" s="248"/>
      <c r="R22" s="248"/>
      <c r="S22" s="248"/>
    </row>
    <row r="23" spans="2:19" ht="19.2" customHeight="1" thickBot="1" x14ac:dyDescent="0.35">
      <c r="B23" s="528"/>
      <c r="C23" s="510"/>
      <c r="D23" s="232" t="s">
        <v>148</v>
      </c>
      <c r="E23" s="235">
        <f>+E15+E17+E19+E21</f>
        <v>0</v>
      </c>
      <c r="F23" s="235">
        <f t="shared" ref="F23:K23" si="6">+F15+F17+F19+F21</f>
        <v>0</v>
      </c>
      <c r="G23" s="235">
        <f t="shared" si="6"/>
        <v>0</v>
      </c>
      <c r="H23" s="235">
        <f t="shared" si="6"/>
        <v>0</v>
      </c>
      <c r="I23" s="235">
        <f t="shared" si="6"/>
        <v>0</v>
      </c>
      <c r="J23" s="235">
        <f t="shared" si="6"/>
        <v>0</v>
      </c>
      <c r="K23" s="235">
        <f t="shared" si="6"/>
        <v>0</v>
      </c>
      <c r="L23" s="223">
        <f>SUM(E23:K23)</f>
        <v>0</v>
      </c>
      <c r="M23" s="268"/>
      <c r="N23" s="267"/>
      <c r="O23" s="248"/>
      <c r="P23" s="248"/>
      <c r="Q23" s="248"/>
      <c r="R23" s="248"/>
      <c r="S23" s="248"/>
    </row>
    <row r="24" spans="2:19" ht="5.4" customHeight="1" thickBot="1" x14ac:dyDescent="0.35">
      <c r="B24" s="249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N24" s="267"/>
      <c r="O24" s="248"/>
      <c r="P24" s="248"/>
      <c r="Q24" s="248"/>
      <c r="R24" s="248"/>
      <c r="S24" s="248"/>
    </row>
    <row r="25" spans="2:19" ht="19.2" customHeight="1" thickBot="1" x14ac:dyDescent="0.35">
      <c r="B25" s="525" t="s">
        <v>150</v>
      </c>
      <c r="C25" s="525" t="str">
        <f>+C14</f>
        <v>Bar/Snack</v>
      </c>
      <c r="D25" s="232" t="s">
        <v>151</v>
      </c>
      <c r="E25" s="233"/>
      <c r="F25" s="233"/>
      <c r="G25" s="233"/>
      <c r="H25" s="233"/>
      <c r="I25" s="233"/>
      <c r="J25" s="233"/>
      <c r="K25" s="233"/>
      <c r="L25" s="250" t="e">
        <f>+L26/L15</f>
        <v>#DIV/0!</v>
      </c>
      <c r="N25" s="267"/>
      <c r="O25" s="248"/>
      <c r="P25" s="248"/>
      <c r="Q25" s="248"/>
      <c r="R25" s="248"/>
      <c r="S25" s="248"/>
    </row>
    <row r="26" spans="2:19" ht="19.2" customHeight="1" thickBot="1" x14ac:dyDescent="0.35">
      <c r="B26" s="526"/>
      <c r="C26" s="526"/>
      <c r="D26" s="232" t="s">
        <v>152</v>
      </c>
      <c r="E26" s="223">
        <f t="shared" ref="E26:K26" si="7">+E25*E15</f>
        <v>0</v>
      </c>
      <c r="F26" s="223">
        <f t="shared" si="7"/>
        <v>0</v>
      </c>
      <c r="G26" s="223">
        <f t="shared" si="7"/>
        <v>0</v>
      </c>
      <c r="H26" s="223">
        <f t="shared" si="7"/>
        <v>0</v>
      </c>
      <c r="I26" s="223">
        <f t="shared" si="7"/>
        <v>0</v>
      </c>
      <c r="J26" s="223">
        <f t="shared" si="7"/>
        <v>0</v>
      </c>
      <c r="K26" s="223">
        <f t="shared" si="7"/>
        <v>0</v>
      </c>
      <c r="L26" s="223">
        <f>SUM(E26:K26)</f>
        <v>0</v>
      </c>
    </row>
    <row r="27" spans="2:19" ht="19.2" customHeight="1" thickBot="1" x14ac:dyDescent="0.35">
      <c r="B27" s="527"/>
      <c r="C27" s="525" t="str">
        <f>+C16</f>
        <v>Vente au détail</v>
      </c>
      <c r="D27" s="232" t="s">
        <v>151</v>
      </c>
      <c r="E27" s="233"/>
      <c r="F27" s="233"/>
      <c r="G27" s="233"/>
      <c r="H27" s="233"/>
      <c r="I27" s="233"/>
      <c r="J27" s="233"/>
      <c r="K27" s="233"/>
      <c r="L27" s="250" t="e">
        <f>+L28/L17</f>
        <v>#DIV/0!</v>
      </c>
    </row>
    <row r="28" spans="2:19" ht="19.2" customHeight="1" thickBot="1" x14ac:dyDescent="0.35">
      <c r="B28" s="527"/>
      <c r="C28" s="526"/>
      <c r="D28" s="232" t="s">
        <v>152</v>
      </c>
      <c r="E28" s="223">
        <f t="shared" ref="E28:K28" si="8">E27*E17</f>
        <v>0</v>
      </c>
      <c r="F28" s="223">
        <f t="shared" si="8"/>
        <v>0</v>
      </c>
      <c r="G28" s="223">
        <f t="shared" si="8"/>
        <v>0</v>
      </c>
      <c r="H28" s="223">
        <f t="shared" si="8"/>
        <v>0</v>
      </c>
      <c r="I28" s="223">
        <f t="shared" si="8"/>
        <v>0</v>
      </c>
      <c r="J28" s="223">
        <f t="shared" si="8"/>
        <v>0</v>
      </c>
      <c r="K28" s="223">
        <f t="shared" si="8"/>
        <v>0</v>
      </c>
      <c r="L28" s="223">
        <f>SUM(E28:K28)</f>
        <v>0</v>
      </c>
    </row>
    <row r="29" spans="2:19" ht="19.2" customHeight="1" thickBot="1" x14ac:dyDescent="0.35">
      <c r="B29" s="527"/>
      <c r="C29" s="525" t="str">
        <f>+C18</f>
        <v>Presse</v>
      </c>
      <c r="D29" s="232" t="s">
        <v>151</v>
      </c>
      <c r="E29" s="233"/>
      <c r="F29" s="233"/>
      <c r="G29" s="233"/>
      <c r="H29" s="233"/>
      <c r="I29" s="233"/>
      <c r="J29" s="233"/>
      <c r="K29" s="233"/>
      <c r="L29" s="250" t="e">
        <f>+L30/L19</f>
        <v>#DIV/0!</v>
      </c>
    </row>
    <row r="30" spans="2:19" ht="19.2" customHeight="1" thickBot="1" x14ac:dyDescent="0.35">
      <c r="B30" s="527"/>
      <c r="C30" s="526"/>
      <c r="D30" s="232" t="s">
        <v>152</v>
      </c>
      <c r="E30" s="223">
        <f t="shared" ref="E30:K30" si="9">E29*E19</f>
        <v>0</v>
      </c>
      <c r="F30" s="223">
        <f t="shared" si="9"/>
        <v>0</v>
      </c>
      <c r="G30" s="223">
        <f t="shared" si="9"/>
        <v>0</v>
      </c>
      <c r="H30" s="223">
        <f t="shared" si="9"/>
        <v>0</v>
      </c>
      <c r="I30" s="223">
        <f t="shared" si="9"/>
        <v>0</v>
      </c>
      <c r="J30" s="223">
        <f t="shared" si="9"/>
        <v>0</v>
      </c>
      <c r="K30" s="223">
        <f t="shared" si="9"/>
        <v>0</v>
      </c>
      <c r="L30" s="223">
        <f>SUM(E30:K30)</f>
        <v>0</v>
      </c>
    </row>
    <row r="31" spans="2:19" ht="19.2" customHeight="1" thickBot="1" x14ac:dyDescent="0.35">
      <c r="B31" s="527"/>
      <c r="C31" s="525" t="str">
        <f>+C20</f>
        <v>Distributeurs A.</v>
      </c>
      <c r="D31" s="232" t="s">
        <v>151</v>
      </c>
      <c r="E31" s="233"/>
      <c r="F31" s="233"/>
      <c r="G31" s="233"/>
      <c r="H31" s="233"/>
      <c r="I31" s="233"/>
      <c r="J31" s="233"/>
      <c r="K31" s="233"/>
      <c r="L31" s="250" t="e">
        <f>+L32/L21</f>
        <v>#DIV/0!</v>
      </c>
    </row>
    <row r="32" spans="2:19" ht="19.2" customHeight="1" thickBot="1" x14ac:dyDescent="0.35">
      <c r="B32" s="527"/>
      <c r="C32" s="526"/>
      <c r="D32" s="232" t="s">
        <v>152</v>
      </c>
      <c r="E32" s="223">
        <f t="shared" ref="E32:K32" si="10">E31*E21</f>
        <v>0</v>
      </c>
      <c r="F32" s="223">
        <f t="shared" si="10"/>
        <v>0</v>
      </c>
      <c r="G32" s="223">
        <f t="shared" si="10"/>
        <v>0</v>
      </c>
      <c r="H32" s="223">
        <f t="shared" si="10"/>
        <v>0</v>
      </c>
      <c r="I32" s="223">
        <f t="shared" si="10"/>
        <v>0</v>
      </c>
      <c r="J32" s="223">
        <f t="shared" si="10"/>
        <v>0</v>
      </c>
      <c r="K32" s="223">
        <f t="shared" si="10"/>
        <v>0</v>
      </c>
      <c r="L32" s="223">
        <f>SUM(E32:K32)</f>
        <v>0</v>
      </c>
    </row>
    <row r="33" spans="2:13" ht="19.2" customHeight="1" thickBot="1" x14ac:dyDescent="0.35">
      <c r="B33" s="527"/>
      <c r="C33" s="508" t="s">
        <v>169</v>
      </c>
      <c r="D33" s="232" t="s">
        <v>151</v>
      </c>
      <c r="E33" s="251" t="e">
        <f t="shared" ref="E33:L33" si="11">+E34/E23</f>
        <v>#DIV/0!</v>
      </c>
      <c r="F33" s="251" t="e">
        <f t="shared" si="11"/>
        <v>#DIV/0!</v>
      </c>
      <c r="G33" s="251" t="e">
        <f t="shared" si="11"/>
        <v>#DIV/0!</v>
      </c>
      <c r="H33" s="251" t="e">
        <f t="shared" si="11"/>
        <v>#DIV/0!</v>
      </c>
      <c r="I33" s="251" t="e">
        <f t="shared" si="11"/>
        <v>#DIV/0!</v>
      </c>
      <c r="J33" s="251" t="e">
        <f t="shared" si="11"/>
        <v>#DIV/0!</v>
      </c>
      <c r="K33" s="251" t="e">
        <f t="shared" si="11"/>
        <v>#DIV/0!</v>
      </c>
      <c r="L33" s="250" t="e">
        <f t="shared" si="11"/>
        <v>#DIV/0!</v>
      </c>
    </row>
    <row r="34" spans="2:13" ht="19.2" customHeight="1" thickBot="1" x14ac:dyDescent="0.35">
      <c r="B34" s="527"/>
      <c r="C34" s="510"/>
      <c r="D34" s="232" t="s">
        <v>152</v>
      </c>
      <c r="E34" s="223">
        <f>+E26+E28+E30+E32</f>
        <v>0</v>
      </c>
      <c r="F34" s="223">
        <f t="shared" ref="F34:K34" si="12">+F26+F28+F30+F32</f>
        <v>0</v>
      </c>
      <c r="G34" s="223">
        <f t="shared" si="12"/>
        <v>0</v>
      </c>
      <c r="H34" s="223">
        <f t="shared" si="12"/>
        <v>0</v>
      </c>
      <c r="I34" s="223">
        <f t="shared" si="12"/>
        <v>0</v>
      </c>
      <c r="J34" s="223">
        <f t="shared" si="12"/>
        <v>0</v>
      </c>
      <c r="K34" s="223">
        <f t="shared" si="12"/>
        <v>0</v>
      </c>
      <c r="L34" s="223">
        <f>SUM(E34:K34)</f>
        <v>0</v>
      </c>
      <c r="M34" s="268"/>
    </row>
    <row r="35" spans="2:13" ht="27.6" customHeight="1" thickBot="1" x14ac:dyDescent="0.35">
      <c r="B35" s="520" t="s">
        <v>153</v>
      </c>
      <c r="C35" s="269">
        <f>'7 - Technique &amp; Investissement'!D16</f>
        <v>0</v>
      </c>
      <c r="D35" s="270" t="s">
        <v>154</v>
      </c>
      <c r="E35" s="271"/>
      <c r="F35" s="271"/>
      <c r="G35" s="271"/>
      <c r="H35" s="271"/>
      <c r="I35" s="271"/>
      <c r="J35" s="271"/>
      <c r="K35" s="271"/>
      <c r="L35" s="272">
        <f>SUM(E35:K35)</f>
        <v>0</v>
      </c>
    </row>
    <row r="36" spans="2:13" ht="16.2" thickBot="1" x14ac:dyDescent="0.35">
      <c r="B36" s="521"/>
      <c r="C36" s="275" t="s">
        <v>183</v>
      </c>
      <c r="D36" s="276" t="s">
        <v>181</v>
      </c>
      <c r="E36" s="277">
        <v>250</v>
      </c>
      <c r="F36" s="277">
        <f>ROUND(E36*1.025,0)</f>
        <v>256</v>
      </c>
      <c r="G36" s="277">
        <f t="shared" ref="G36:K36" si="13">ROUND(F36*1.025,0)</f>
        <v>262</v>
      </c>
      <c r="H36" s="277">
        <f t="shared" si="13"/>
        <v>269</v>
      </c>
      <c r="I36" s="277">
        <f t="shared" si="13"/>
        <v>276</v>
      </c>
      <c r="J36" s="277">
        <f t="shared" si="13"/>
        <v>283</v>
      </c>
      <c r="K36" s="277">
        <f t="shared" si="13"/>
        <v>290</v>
      </c>
      <c r="L36" s="273"/>
    </row>
    <row r="37" spans="2:13" ht="16.2" thickBot="1" x14ac:dyDescent="0.35">
      <c r="B37" s="522"/>
      <c r="C37" s="275" t="s">
        <v>183</v>
      </c>
      <c r="D37" s="276" t="s">
        <v>182</v>
      </c>
      <c r="E37" s="277">
        <v>150</v>
      </c>
      <c r="F37" s="277">
        <f>ROUND(E37*1.025,0)</f>
        <v>154</v>
      </c>
      <c r="G37" s="277">
        <f t="shared" ref="G37:I37" si="14">ROUND(F37*1.025,0)</f>
        <v>158</v>
      </c>
      <c r="H37" s="277">
        <f t="shared" si="14"/>
        <v>162</v>
      </c>
      <c r="I37" s="277">
        <f t="shared" si="14"/>
        <v>166</v>
      </c>
      <c r="J37" s="277"/>
      <c r="K37" s="277"/>
      <c r="L37" s="274"/>
    </row>
    <row r="38" spans="2:13" ht="15" customHeight="1" x14ac:dyDescent="0.3">
      <c r="B38" s="257"/>
      <c r="C38" s="257"/>
      <c r="D38" s="258"/>
      <c r="E38" s="259"/>
      <c r="F38" s="259"/>
      <c r="G38" s="259"/>
      <c r="H38" s="259"/>
      <c r="I38" s="259"/>
      <c r="J38" s="259"/>
      <c r="K38" s="259"/>
      <c r="L38" s="256"/>
    </row>
    <row r="39" spans="2:13" ht="16.2" customHeight="1" x14ac:dyDescent="0.3">
      <c r="B39" s="260" t="s">
        <v>155</v>
      </c>
      <c r="C39" s="261"/>
      <c r="D39" s="261"/>
      <c r="E39" s="261"/>
      <c r="F39" s="261"/>
      <c r="G39" s="261"/>
      <c r="H39" s="261"/>
      <c r="I39" s="261"/>
      <c r="J39" s="261"/>
      <c r="K39" s="261"/>
      <c r="L39" s="261"/>
    </row>
    <row r="40" spans="2:13" ht="21" customHeight="1" x14ac:dyDescent="0.3">
      <c r="B40" s="262" t="s">
        <v>178</v>
      </c>
      <c r="C40" s="263"/>
      <c r="D40" s="264"/>
      <c r="E40" s="264"/>
      <c r="F40" s="264"/>
      <c r="G40" s="264"/>
      <c r="H40" s="264"/>
      <c r="I40" s="264"/>
      <c r="J40" s="264"/>
      <c r="K40" s="264"/>
      <c r="L40" s="263"/>
    </row>
    <row r="41" spans="2:13" x14ac:dyDescent="0.3"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</row>
    <row r="42" spans="2:13" ht="16.2" customHeight="1" thickBot="1" x14ac:dyDescent="0.35">
      <c r="B42" s="260"/>
      <c r="C42" s="261"/>
      <c r="D42" s="261"/>
      <c r="E42" s="261"/>
      <c r="F42" s="261"/>
      <c r="G42" s="261"/>
      <c r="H42" s="255"/>
      <c r="I42" s="255"/>
      <c r="J42" s="255"/>
      <c r="K42" s="265"/>
      <c r="L42" s="261"/>
    </row>
    <row r="43" spans="2:13" ht="15" customHeight="1" thickBot="1" x14ac:dyDescent="0.35">
      <c r="B43" s="253"/>
      <c r="C43" s="149" t="s">
        <v>40</v>
      </c>
      <c r="D43" s="237">
        <f>'1 - Informations générales'!F8</f>
        <v>0</v>
      </c>
      <c r="E43" s="253"/>
      <c r="F43" s="248"/>
      <c r="G43" s="248"/>
      <c r="H43" s="253"/>
      <c r="I43" s="255"/>
      <c r="J43" s="252"/>
      <c r="K43" s="254"/>
      <c r="L43" s="248"/>
    </row>
    <row r="44" spans="2:13" x14ac:dyDescent="0.3">
      <c r="B44" s="253"/>
      <c r="C44" s="489" t="s">
        <v>41</v>
      </c>
      <c r="D44" s="238"/>
      <c r="E44" s="253"/>
      <c r="F44" s="248"/>
      <c r="G44" s="248"/>
      <c r="H44" s="253"/>
      <c r="J44" s="252"/>
      <c r="K44" s="254"/>
      <c r="L44" s="248"/>
    </row>
    <row r="45" spans="2:13" ht="15" thickBot="1" x14ac:dyDescent="0.35">
      <c r="B45" s="253"/>
      <c r="C45" s="490"/>
      <c r="D45" s="239"/>
      <c r="E45" s="253"/>
      <c r="F45" s="248"/>
      <c r="G45" s="248"/>
      <c r="H45" s="248"/>
      <c r="I45" s="248"/>
      <c r="J45" s="253"/>
      <c r="K45" s="248"/>
      <c r="L45" s="248"/>
    </row>
    <row r="46" spans="2:13" ht="18" customHeight="1" thickBot="1" x14ac:dyDescent="0.35">
      <c r="B46" s="253"/>
      <c r="C46" s="240"/>
      <c r="D46" s="240"/>
      <c r="E46" s="240"/>
      <c r="F46" s="248"/>
      <c r="G46" s="248"/>
      <c r="H46" s="248"/>
      <c r="I46" s="248"/>
      <c r="J46" s="253"/>
      <c r="K46" s="248"/>
      <c r="L46" s="248"/>
    </row>
    <row r="47" spans="2:13" ht="15" thickBot="1" x14ac:dyDescent="0.35">
      <c r="B47" s="241" t="s">
        <v>16</v>
      </c>
      <c r="C47" s="248"/>
      <c r="D47" s="248"/>
      <c r="E47" s="248"/>
      <c r="F47" s="248"/>
      <c r="G47" s="248"/>
      <c r="I47" s="248"/>
      <c r="J47" s="248"/>
      <c r="K47" s="248"/>
      <c r="L47" s="248"/>
    </row>
    <row r="48" spans="2:13" x14ac:dyDescent="0.3">
      <c r="B48" s="511"/>
      <c r="C48" s="512"/>
      <c r="D48" s="512"/>
      <c r="E48" s="512"/>
      <c r="F48" s="512"/>
      <c r="G48" s="512"/>
      <c r="H48" s="512"/>
      <c r="I48" s="512"/>
      <c r="J48" s="512"/>
      <c r="K48" s="512"/>
      <c r="L48" s="513"/>
    </row>
    <row r="49" spans="2:12" x14ac:dyDescent="0.3">
      <c r="B49" s="514"/>
      <c r="C49" s="515"/>
      <c r="D49" s="515"/>
      <c r="E49" s="515"/>
      <c r="F49" s="515"/>
      <c r="G49" s="515"/>
      <c r="H49" s="515"/>
      <c r="I49" s="515"/>
      <c r="J49" s="515"/>
      <c r="K49" s="515"/>
      <c r="L49" s="516"/>
    </row>
    <row r="50" spans="2:12" x14ac:dyDescent="0.3">
      <c r="B50" s="514"/>
      <c r="C50" s="515"/>
      <c r="D50" s="515"/>
      <c r="E50" s="515"/>
      <c r="F50" s="515"/>
      <c r="G50" s="515"/>
      <c r="H50" s="515"/>
      <c r="I50" s="515"/>
      <c r="J50" s="515"/>
      <c r="K50" s="515"/>
      <c r="L50" s="516"/>
    </row>
    <row r="51" spans="2:12" x14ac:dyDescent="0.3">
      <c r="B51" s="514"/>
      <c r="C51" s="515"/>
      <c r="D51" s="515"/>
      <c r="E51" s="515"/>
      <c r="F51" s="515"/>
      <c r="G51" s="515"/>
      <c r="H51" s="515"/>
      <c r="I51" s="515"/>
      <c r="J51" s="515"/>
      <c r="K51" s="515"/>
      <c r="L51" s="516"/>
    </row>
    <row r="52" spans="2:12" x14ac:dyDescent="0.3">
      <c r="B52" s="514"/>
      <c r="C52" s="515"/>
      <c r="D52" s="515"/>
      <c r="E52" s="515"/>
      <c r="F52" s="515"/>
      <c r="G52" s="515"/>
      <c r="H52" s="515"/>
      <c r="I52" s="515"/>
      <c r="J52" s="515"/>
      <c r="K52" s="515"/>
      <c r="L52" s="516"/>
    </row>
    <row r="53" spans="2:12" ht="15" thickBot="1" x14ac:dyDescent="0.35">
      <c r="B53" s="517"/>
      <c r="C53" s="518"/>
      <c r="D53" s="518"/>
      <c r="E53" s="518"/>
      <c r="F53" s="518"/>
      <c r="G53" s="518"/>
      <c r="H53" s="518"/>
      <c r="I53" s="518"/>
      <c r="J53" s="518"/>
      <c r="K53" s="518"/>
      <c r="L53" s="519"/>
    </row>
    <row r="56" spans="2:12" x14ac:dyDescent="0.3">
      <c r="C56" s="248"/>
      <c r="D56" s="248"/>
      <c r="E56" s="248"/>
      <c r="F56" s="248"/>
      <c r="G56" s="248"/>
      <c r="H56" s="248"/>
      <c r="J56" s="248"/>
      <c r="K56" s="248"/>
    </row>
    <row r="57" spans="2:12" x14ac:dyDescent="0.3">
      <c r="C57" s="248"/>
      <c r="D57" s="248"/>
      <c r="E57" s="248"/>
      <c r="F57" s="248"/>
      <c r="G57" s="248"/>
      <c r="H57" s="248"/>
      <c r="J57" s="248"/>
      <c r="K57" s="248"/>
    </row>
    <row r="58" spans="2:12" x14ac:dyDescent="0.3">
      <c r="C58" s="248"/>
      <c r="D58" s="248"/>
      <c r="E58" s="248"/>
      <c r="F58" s="248"/>
      <c r="G58" s="248"/>
      <c r="H58" s="248"/>
      <c r="J58" s="248"/>
      <c r="K58" s="248"/>
    </row>
    <row r="59" spans="2:12" x14ac:dyDescent="0.3">
      <c r="C59" s="248"/>
      <c r="D59" s="248"/>
      <c r="E59" s="248"/>
      <c r="F59" s="248"/>
      <c r="G59" s="248"/>
      <c r="H59" s="248"/>
      <c r="J59" s="248"/>
      <c r="K59" s="248"/>
    </row>
  </sheetData>
  <mergeCells count="21">
    <mergeCell ref="B48:L53"/>
    <mergeCell ref="C44:C45"/>
    <mergeCell ref="B35:B37"/>
    <mergeCell ref="C20:C21"/>
    <mergeCell ref="E20:K20"/>
    <mergeCell ref="C22:C23"/>
    <mergeCell ref="B25:B34"/>
    <mergeCell ref="C25:C26"/>
    <mergeCell ref="C27:C28"/>
    <mergeCell ref="C29:C30"/>
    <mergeCell ref="C31:C32"/>
    <mergeCell ref="C33:C34"/>
    <mergeCell ref="B14:B23"/>
    <mergeCell ref="C14:C15"/>
    <mergeCell ref="C16:C17"/>
    <mergeCell ref="C18:C19"/>
    <mergeCell ref="B2:L2"/>
    <mergeCell ref="B3:L3"/>
    <mergeCell ref="B4:L4"/>
    <mergeCell ref="B6:D6"/>
    <mergeCell ref="B8:B12"/>
  </mergeCells>
  <conditionalFormatting sqref="D13">
    <cfRule type="cellIs" dxfId="1" priority="1" operator="lessThan">
      <formula>#REF!</formula>
    </cfRule>
  </conditionalFormatting>
  <dataValidations disablePrompts="1" count="2">
    <dataValidation type="decimal" operator="greaterThanOrEqual" showErrorMessage="1" errorTitle="Attention" error="Doit être supérieur ou égal à 80%" sqref="E25:K25 E31:K31 E29:K29 E27:K27" xr:uid="{FE944A03-E68D-4FC5-B517-D40841D3533C}">
      <formula1>0.8</formula1>
    </dataValidation>
    <dataValidation type="custom" allowBlank="1" showInputMessage="1" showErrorMessage="1" error="Doit être supérieur ou égal à 60%" sqref="N13" xr:uid="{D493E88E-9780-46FA-B21C-11AA72142264}">
      <formula1>"&gt;= 60%"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5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384A-9801-486C-B0B0-9EC2344B536A}">
  <sheetPr>
    <pageSetUpPr fitToPage="1"/>
  </sheetPr>
  <dimension ref="B1:P45"/>
  <sheetViews>
    <sheetView zoomScaleNormal="100" workbookViewId="0">
      <selection activeCell="B7" sqref="B7"/>
    </sheetView>
  </sheetViews>
  <sheetFormatPr baseColWidth="10" defaultColWidth="10.6640625" defaultRowHeight="14.4" x14ac:dyDescent="0.3"/>
  <cols>
    <col min="1" max="1" width="3.109375" style="32" customWidth="1"/>
    <col min="2" max="2" width="43.109375" style="32" customWidth="1"/>
    <col min="3" max="3" width="15.33203125" style="32" customWidth="1"/>
    <col min="4" max="4" width="9.6640625" style="32" customWidth="1"/>
    <col min="5" max="5" width="15.33203125" style="32" customWidth="1"/>
    <col min="6" max="6" width="9.6640625" style="32" customWidth="1"/>
    <col min="7" max="7" width="15.33203125" style="32" customWidth="1"/>
    <col min="8" max="8" width="9.6640625" style="32" customWidth="1"/>
    <col min="9" max="9" width="15.33203125" style="32" customWidth="1"/>
    <col min="10" max="10" width="9.6640625" style="32" customWidth="1"/>
    <col min="11" max="11" width="15.33203125" style="32" customWidth="1"/>
    <col min="12" max="12" width="9.6640625" style="32" customWidth="1"/>
    <col min="13" max="13" width="13.88671875" style="32" bestFit="1" customWidth="1"/>
    <col min="14" max="14" width="9.6640625" style="32" customWidth="1"/>
    <col min="15" max="15" width="18.6640625" style="32" customWidth="1"/>
    <col min="16" max="16" width="0" style="32" hidden="1" customWidth="1"/>
    <col min="17" max="16384" width="10.6640625" style="32"/>
  </cols>
  <sheetData>
    <row r="1" spans="2:16" ht="15" thickBot="1" x14ac:dyDescent="0.35"/>
    <row r="2" spans="2:16" s="43" customFormat="1" ht="24" thickBot="1" x14ac:dyDescent="0.3">
      <c r="B2" s="498" t="s">
        <v>156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500"/>
      <c r="P2" s="44"/>
    </row>
    <row r="3" spans="2:16" s="43" customFormat="1" ht="34.200000000000003" thickBot="1" x14ac:dyDescent="0.3">
      <c r="B3" s="533" t="str">
        <f>'1 - Informations générales'!B4</f>
        <v>EDEIS AEROPORT NIMES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5"/>
      <c r="P3" s="44"/>
    </row>
    <row r="4" spans="2:16" s="43" customFormat="1" ht="25.2" customHeight="1" thickBot="1" x14ac:dyDescent="0.3">
      <c r="B4" s="536">
        <f>'1 - Informations générales'!F6</f>
        <v>0</v>
      </c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5"/>
      <c r="P4" s="44"/>
    </row>
    <row r="5" spans="2:16" s="43" customFormat="1" ht="17.7" customHeight="1" thickBot="1" x14ac:dyDescent="0.3">
      <c r="B5" s="151"/>
      <c r="C5" s="151"/>
      <c r="D5" s="151"/>
      <c r="E5" s="151"/>
      <c r="F5" s="151"/>
      <c r="G5" s="151"/>
      <c r="H5" s="151"/>
      <c r="P5" s="44"/>
    </row>
    <row r="6" spans="2:16" s="43" customFormat="1" ht="17.7" customHeight="1" thickBot="1" x14ac:dyDescent="0.3">
      <c r="B6" s="537" t="s">
        <v>184</v>
      </c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9"/>
      <c r="P6" s="44"/>
    </row>
    <row r="7" spans="2:16" s="43" customFormat="1" ht="17.7" customHeight="1" thickBot="1" x14ac:dyDescent="0.3">
      <c r="B7" s="152"/>
      <c r="C7" s="153"/>
      <c r="D7" s="153"/>
      <c r="E7" s="153"/>
      <c r="F7" s="153"/>
      <c r="G7" s="153"/>
      <c r="H7" s="153"/>
      <c r="I7" s="153"/>
      <c r="J7" s="153"/>
      <c r="P7" s="44"/>
    </row>
    <row r="8" spans="2:16" s="43" customFormat="1" ht="17.7" customHeight="1" thickBot="1" x14ac:dyDescent="0.3">
      <c r="B8" s="154"/>
      <c r="C8" s="155" t="s">
        <v>133</v>
      </c>
      <c r="D8" s="156" t="s">
        <v>157</v>
      </c>
      <c r="E8" s="155" t="s">
        <v>134</v>
      </c>
      <c r="F8" s="156" t="s">
        <v>157</v>
      </c>
      <c r="G8" s="155" t="s">
        <v>135</v>
      </c>
      <c r="H8" s="157" t="s">
        <v>157</v>
      </c>
      <c r="I8" s="155" t="s">
        <v>136</v>
      </c>
      <c r="J8" s="157" t="s">
        <v>157</v>
      </c>
      <c r="K8" s="155" t="s">
        <v>137</v>
      </c>
      <c r="L8" s="157" t="s">
        <v>157</v>
      </c>
      <c r="M8" s="155" t="s">
        <v>158</v>
      </c>
      <c r="N8" s="158" t="s">
        <v>157</v>
      </c>
      <c r="P8" s="44"/>
    </row>
    <row r="9" spans="2:16" s="43" customFormat="1" ht="17.7" customHeight="1" thickBot="1" x14ac:dyDescent="0.3">
      <c r="B9" s="159" t="s">
        <v>171</v>
      </c>
      <c r="C9" s="160">
        <f>'8 - Engagement financier'!E12</f>
        <v>0</v>
      </c>
      <c r="D9" s="161" t="e">
        <f>C9/C$9</f>
        <v>#DIV/0!</v>
      </c>
      <c r="E9" s="160">
        <f>'8 - Engagement financier'!F12</f>
        <v>0</v>
      </c>
      <c r="F9" s="161" t="e">
        <f>E9/E$9</f>
        <v>#DIV/0!</v>
      </c>
      <c r="G9" s="160">
        <f>'8 - Engagement financier'!G12</f>
        <v>0</v>
      </c>
      <c r="H9" s="161" t="e">
        <f>G9/G$9</f>
        <v>#DIV/0!</v>
      </c>
      <c r="I9" s="160">
        <f>'8 - Engagement financier'!H12</f>
        <v>0</v>
      </c>
      <c r="J9" s="161" t="e">
        <f>I9/I$9</f>
        <v>#DIV/0!</v>
      </c>
      <c r="K9" s="160">
        <f>'8 - Engagement financier'!I12</f>
        <v>0</v>
      </c>
      <c r="L9" s="161" t="e">
        <f>K9/K$9</f>
        <v>#DIV/0!</v>
      </c>
      <c r="M9" s="162">
        <f t="shared" ref="M9:M20" si="0">+C9+E9+G9+I9+K9</f>
        <v>0</v>
      </c>
      <c r="N9" s="163" t="e">
        <f>M9/M$9</f>
        <v>#DIV/0!</v>
      </c>
    </row>
    <row r="10" spans="2:16" s="43" customFormat="1" ht="17.7" customHeight="1" thickBot="1" x14ac:dyDescent="0.3">
      <c r="B10" s="164"/>
      <c r="C10" s="165"/>
      <c r="D10" s="166"/>
      <c r="E10" s="165"/>
      <c r="F10" s="166"/>
      <c r="G10" s="165"/>
      <c r="H10" s="166"/>
      <c r="I10" s="165"/>
      <c r="J10" s="166"/>
      <c r="K10" s="165"/>
      <c r="L10" s="166"/>
      <c r="M10" s="167"/>
      <c r="N10" s="158"/>
    </row>
    <row r="11" spans="2:16" s="43" customFormat="1" ht="17.7" customHeight="1" x14ac:dyDescent="0.25">
      <c r="B11" s="168" t="s">
        <v>159</v>
      </c>
      <c r="C11" s="169"/>
      <c r="D11" s="170" t="e">
        <f t="shared" ref="D11:D21" si="1">C11/C$9</f>
        <v>#DIV/0!</v>
      </c>
      <c r="E11" s="171"/>
      <c r="F11" s="170" t="e">
        <f t="shared" ref="F11:F21" si="2">E11/E$9</f>
        <v>#DIV/0!</v>
      </c>
      <c r="G11" s="171"/>
      <c r="H11" s="170" t="e">
        <f t="shared" ref="H11:H21" si="3">G11/G$9</f>
        <v>#DIV/0!</v>
      </c>
      <c r="I11" s="171"/>
      <c r="J11" s="170" t="e">
        <f t="shared" ref="J11:J21" si="4">I11/I$9</f>
        <v>#DIV/0!</v>
      </c>
      <c r="K11" s="171"/>
      <c r="L11" s="170" t="e">
        <f>K11/K$9</f>
        <v>#DIV/0!</v>
      </c>
      <c r="M11" s="172">
        <f t="shared" si="0"/>
        <v>0</v>
      </c>
      <c r="N11" s="173" t="e">
        <f t="shared" ref="N11:N21" si="5">M11/M$9</f>
        <v>#DIV/0!</v>
      </c>
    </row>
    <row r="12" spans="2:16" s="43" customFormat="1" ht="17.7" customHeight="1" x14ac:dyDescent="0.25">
      <c r="B12" s="174" t="s">
        <v>160</v>
      </c>
      <c r="C12" s="175"/>
      <c r="D12" s="176" t="e">
        <f t="shared" si="1"/>
        <v>#DIV/0!</v>
      </c>
      <c r="E12" s="177"/>
      <c r="F12" s="176" t="e">
        <f t="shared" si="2"/>
        <v>#DIV/0!</v>
      </c>
      <c r="G12" s="177"/>
      <c r="H12" s="176" t="e">
        <f t="shared" si="3"/>
        <v>#DIV/0!</v>
      </c>
      <c r="I12" s="177"/>
      <c r="J12" s="176" t="e">
        <f t="shared" si="4"/>
        <v>#DIV/0!</v>
      </c>
      <c r="K12" s="177"/>
      <c r="L12" s="176" t="e">
        <f>K12/K$9</f>
        <v>#DIV/0!</v>
      </c>
      <c r="M12" s="172">
        <f t="shared" si="0"/>
        <v>0</v>
      </c>
      <c r="N12" s="178" t="e">
        <f t="shared" si="5"/>
        <v>#DIV/0!</v>
      </c>
    </row>
    <row r="13" spans="2:16" s="43" customFormat="1" ht="17.7" customHeight="1" x14ac:dyDescent="0.25">
      <c r="B13" s="174" t="s">
        <v>161</v>
      </c>
      <c r="C13" s="175"/>
      <c r="D13" s="176" t="e">
        <f t="shared" si="1"/>
        <v>#DIV/0!</v>
      </c>
      <c r="E13" s="177"/>
      <c r="F13" s="176" t="e">
        <f t="shared" si="2"/>
        <v>#DIV/0!</v>
      </c>
      <c r="G13" s="177"/>
      <c r="H13" s="176" t="e">
        <f t="shared" si="3"/>
        <v>#DIV/0!</v>
      </c>
      <c r="I13" s="177"/>
      <c r="J13" s="176" t="e">
        <f t="shared" si="4"/>
        <v>#DIV/0!</v>
      </c>
      <c r="K13" s="177"/>
      <c r="L13" s="176" t="e">
        <f>K13/K$9</f>
        <v>#DIV/0!</v>
      </c>
      <c r="M13" s="172">
        <f t="shared" si="0"/>
        <v>0</v>
      </c>
      <c r="N13" s="178" t="e">
        <f t="shared" si="5"/>
        <v>#DIV/0!</v>
      </c>
    </row>
    <row r="14" spans="2:16" s="43" customFormat="1" ht="17.7" customHeight="1" x14ac:dyDescent="0.25">
      <c r="B14" s="179" t="s">
        <v>162</v>
      </c>
      <c r="C14" s="180">
        <f>'8 - Engagement financier'!E23</f>
        <v>0</v>
      </c>
      <c r="D14" s="176" t="e">
        <f t="shared" si="1"/>
        <v>#DIV/0!</v>
      </c>
      <c r="E14" s="181">
        <f>'8 - Engagement financier'!F23</f>
        <v>0</v>
      </c>
      <c r="F14" s="176" t="e">
        <f t="shared" si="2"/>
        <v>#DIV/0!</v>
      </c>
      <c r="G14" s="181">
        <f>'8 - Engagement financier'!G23</f>
        <v>0</v>
      </c>
      <c r="H14" s="176" t="e">
        <f t="shared" si="3"/>
        <v>#DIV/0!</v>
      </c>
      <c r="I14" s="181">
        <f>'8 - Engagement financier'!H23</f>
        <v>0</v>
      </c>
      <c r="J14" s="176" t="e">
        <f t="shared" si="4"/>
        <v>#DIV/0!</v>
      </c>
      <c r="K14" s="181">
        <f>'8 - Engagement financier'!I23</f>
        <v>0</v>
      </c>
      <c r="L14" s="176" t="e">
        <f>K14/K$9</f>
        <v>#DIV/0!</v>
      </c>
      <c r="M14" s="172">
        <f t="shared" si="0"/>
        <v>0</v>
      </c>
      <c r="N14" s="178" t="e">
        <f t="shared" si="5"/>
        <v>#DIV/0!</v>
      </c>
    </row>
    <row r="15" spans="2:16" s="43" customFormat="1" ht="17.7" customHeight="1" x14ac:dyDescent="0.25">
      <c r="B15" s="182" t="s">
        <v>163</v>
      </c>
      <c r="C15" s="183">
        <f>'8 - Engagement financier'!E35</f>
        <v>0</v>
      </c>
      <c r="D15" s="176" t="e">
        <f t="shared" si="1"/>
        <v>#DIV/0!</v>
      </c>
      <c r="E15" s="184">
        <f>'8 - Engagement financier'!F35</f>
        <v>0</v>
      </c>
      <c r="F15" s="176" t="e">
        <f>E15/E$9</f>
        <v>#DIV/0!</v>
      </c>
      <c r="G15" s="184">
        <f>'8 - Engagement financier'!G35</f>
        <v>0</v>
      </c>
      <c r="H15" s="176" t="e">
        <f>G15/G$9</f>
        <v>#DIV/0!</v>
      </c>
      <c r="I15" s="184">
        <f>'8 - Engagement financier'!H35</f>
        <v>0</v>
      </c>
      <c r="J15" s="176" t="e">
        <f>I15/I$9</f>
        <v>#DIV/0!</v>
      </c>
      <c r="K15" s="181">
        <f>'8 - Engagement financier'!I35</f>
        <v>0</v>
      </c>
      <c r="L15" s="176" t="e">
        <f>K15/K$9</f>
        <v>#DIV/0!</v>
      </c>
      <c r="M15" s="172">
        <f t="shared" si="0"/>
        <v>0</v>
      </c>
      <c r="N15" s="178" t="e">
        <f>M15/M$9</f>
        <v>#DIV/0!</v>
      </c>
    </row>
    <row r="16" spans="2:16" s="43" customFormat="1" ht="17.7" customHeight="1" x14ac:dyDescent="0.25">
      <c r="B16" s="174" t="s">
        <v>164</v>
      </c>
      <c r="C16" s="175"/>
      <c r="D16" s="176" t="e">
        <f t="shared" si="1"/>
        <v>#DIV/0!</v>
      </c>
      <c r="E16" s="177"/>
      <c r="F16" s="176" t="e">
        <f t="shared" si="2"/>
        <v>#DIV/0!</v>
      </c>
      <c r="G16" s="177"/>
      <c r="H16" s="176" t="e">
        <f>G16/G$9</f>
        <v>#DIV/0!</v>
      </c>
      <c r="I16" s="177"/>
      <c r="J16" s="176" t="e">
        <f>I16/I$9</f>
        <v>#DIV/0!</v>
      </c>
      <c r="K16" s="177"/>
      <c r="L16" s="176" t="e">
        <f t="shared" ref="L16:L21" si="6">K16/K$9</f>
        <v>#DIV/0!</v>
      </c>
      <c r="M16" s="172">
        <f t="shared" si="0"/>
        <v>0</v>
      </c>
      <c r="N16" s="178" t="e">
        <f t="shared" si="5"/>
        <v>#DIV/0!</v>
      </c>
    </row>
    <row r="17" spans="2:14" s="43" customFormat="1" ht="17.7" customHeight="1" x14ac:dyDescent="0.25">
      <c r="B17" s="174" t="s">
        <v>165</v>
      </c>
      <c r="C17" s="175"/>
      <c r="D17" s="176" t="e">
        <f t="shared" si="1"/>
        <v>#DIV/0!</v>
      </c>
      <c r="E17" s="177"/>
      <c r="F17" s="176" t="e">
        <f t="shared" si="2"/>
        <v>#DIV/0!</v>
      </c>
      <c r="G17" s="177"/>
      <c r="H17" s="176" t="e">
        <f t="shared" si="3"/>
        <v>#DIV/0!</v>
      </c>
      <c r="I17" s="177"/>
      <c r="J17" s="176" t="e">
        <f t="shared" si="4"/>
        <v>#DIV/0!</v>
      </c>
      <c r="K17" s="177"/>
      <c r="L17" s="176" t="e">
        <f t="shared" si="6"/>
        <v>#DIV/0!</v>
      </c>
      <c r="M17" s="172">
        <f t="shared" si="0"/>
        <v>0</v>
      </c>
      <c r="N17" s="178" t="e">
        <f t="shared" si="5"/>
        <v>#DIV/0!</v>
      </c>
    </row>
    <row r="18" spans="2:14" s="43" customFormat="1" ht="17.7" customHeight="1" x14ac:dyDescent="0.25">
      <c r="B18" s="185" t="s">
        <v>166</v>
      </c>
      <c r="C18" s="175"/>
      <c r="D18" s="176" t="e">
        <f t="shared" si="1"/>
        <v>#DIV/0!</v>
      </c>
      <c r="E18" s="177"/>
      <c r="F18" s="176" t="e">
        <f t="shared" si="2"/>
        <v>#DIV/0!</v>
      </c>
      <c r="G18" s="177"/>
      <c r="H18" s="176" t="e">
        <f t="shared" si="3"/>
        <v>#DIV/0!</v>
      </c>
      <c r="I18" s="177"/>
      <c r="J18" s="176" t="e">
        <f t="shared" si="4"/>
        <v>#DIV/0!</v>
      </c>
      <c r="K18" s="177"/>
      <c r="L18" s="176" t="e">
        <f t="shared" si="6"/>
        <v>#DIV/0!</v>
      </c>
      <c r="M18" s="172">
        <f t="shared" si="0"/>
        <v>0</v>
      </c>
      <c r="N18" s="178" t="e">
        <f t="shared" si="5"/>
        <v>#DIV/0!</v>
      </c>
    </row>
    <row r="19" spans="2:14" s="43" customFormat="1" ht="17.7" customHeight="1" x14ac:dyDescent="0.25">
      <c r="B19" s="186" t="s">
        <v>167</v>
      </c>
      <c r="C19" s="175"/>
      <c r="D19" s="187" t="e">
        <f t="shared" si="1"/>
        <v>#DIV/0!</v>
      </c>
      <c r="E19" s="177"/>
      <c r="F19" s="187" t="e">
        <f t="shared" si="2"/>
        <v>#DIV/0!</v>
      </c>
      <c r="G19" s="177"/>
      <c r="H19" s="187" t="e">
        <f t="shared" si="3"/>
        <v>#DIV/0!</v>
      </c>
      <c r="I19" s="177"/>
      <c r="J19" s="187" t="e">
        <f t="shared" si="4"/>
        <v>#DIV/0!</v>
      </c>
      <c r="K19" s="177"/>
      <c r="L19" s="187" t="e">
        <f t="shared" si="6"/>
        <v>#DIV/0!</v>
      </c>
      <c r="M19" s="172">
        <f t="shared" si="0"/>
        <v>0</v>
      </c>
      <c r="N19" s="178" t="e">
        <f t="shared" si="5"/>
        <v>#DIV/0!</v>
      </c>
    </row>
    <row r="20" spans="2:14" s="43" customFormat="1" ht="17.7" customHeight="1" thickBot="1" x14ac:dyDescent="0.3">
      <c r="B20" s="185" t="s">
        <v>170</v>
      </c>
      <c r="C20" s="175"/>
      <c r="D20" s="188" t="e">
        <f t="shared" si="1"/>
        <v>#DIV/0!</v>
      </c>
      <c r="E20" s="177"/>
      <c r="F20" s="188" t="e">
        <f t="shared" si="2"/>
        <v>#DIV/0!</v>
      </c>
      <c r="G20" s="177"/>
      <c r="H20" s="188" t="e">
        <f t="shared" si="3"/>
        <v>#DIV/0!</v>
      </c>
      <c r="I20" s="177"/>
      <c r="J20" s="188" t="e">
        <f t="shared" si="4"/>
        <v>#DIV/0!</v>
      </c>
      <c r="K20" s="177"/>
      <c r="L20" s="188" t="e">
        <f t="shared" si="6"/>
        <v>#DIV/0!</v>
      </c>
      <c r="M20" s="172">
        <f t="shared" si="0"/>
        <v>0</v>
      </c>
      <c r="N20" s="189" t="e">
        <f t="shared" si="5"/>
        <v>#DIV/0!</v>
      </c>
    </row>
    <row r="21" spans="2:14" s="43" customFormat="1" ht="17.7" customHeight="1" thickBot="1" x14ac:dyDescent="0.3">
      <c r="B21" s="190" t="s">
        <v>172</v>
      </c>
      <c r="C21" s="191">
        <f>SUM(C11:C20)</f>
        <v>0</v>
      </c>
      <c r="D21" s="161" t="e">
        <f t="shared" si="1"/>
        <v>#DIV/0!</v>
      </c>
      <c r="E21" s="160">
        <f>SUM(E11:E20)</f>
        <v>0</v>
      </c>
      <c r="F21" s="161" t="e">
        <f t="shared" si="2"/>
        <v>#DIV/0!</v>
      </c>
      <c r="G21" s="160">
        <f>SUM(G11:G20)</f>
        <v>0</v>
      </c>
      <c r="H21" s="161" t="e">
        <f t="shared" si="3"/>
        <v>#DIV/0!</v>
      </c>
      <c r="I21" s="160">
        <f>SUM(I11:I20)</f>
        <v>0</v>
      </c>
      <c r="J21" s="161" t="e">
        <f t="shared" si="4"/>
        <v>#DIV/0!</v>
      </c>
      <c r="K21" s="160">
        <f>SUM(K11:K20)</f>
        <v>0</v>
      </c>
      <c r="L21" s="161" t="e">
        <f t="shared" si="6"/>
        <v>#DIV/0!</v>
      </c>
      <c r="M21" s="162">
        <f>SUM(M11:M20)</f>
        <v>0</v>
      </c>
      <c r="N21" s="163" t="e">
        <f t="shared" si="5"/>
        <v>#DIV/0!</v>
      </c>
    </row>
    <row r="22" spans="2:14" s="43" customFormat="1" ht="17.7" customHeight="1" thickBot="1" x14ac:dyDescent="0.3">
      <c r="B22" s="154"/>
      <c r="C22" s="192"/>
      <c r="D22" s="193"/>
      <c r="E22" s="192"/>
      <c r="F22" s="193"/>
      <c r="G22" s="192"/>
      <c r="H22" s="193"/>
      <c r="I22" s="192"/>
      <c r="J22" s="193"/>
      <c r="K22" s="192"/>
      <c r="L22" s="193"/>
      <c r="M22" s="167"/>
      <c r="N22" s="158"/>
    </row>
    <row r="23" spans="2:14" s="43" customFormat="1" ht="17.7" customHeight="1" thickBot="1" x14ac:dyDescent="0.3">
      <c r="B23" s="194" t="s">
        <v>174</v>
      </c>
      <c r="C23" s="195">
        <f>C9-C21</f>
        <v>0</v>
      </c>
      <c r="D23" s="196" t="e">
        <f>C23/C$9</f>
        <v>#DIV/0!</v>
      </c>
      <c r="E23" s="197">
        <f>E9-SUM(E11:E18)</f>
        <v>0</v>
      </c>
      <c r="F23" s="196" t="e">
        <f>E23/E$9</f>
        <v>#DIV/0!</v>
      </c>
      <c r="G23" s="197">
        <f>G9-SUM(G11:G18)</f>
        <v>0</v>
      </c>
      <c r="H23" s="196" t="e">
        <f>G23/G$9</f>
        <v>#DIV/0!</v>
      </c>
      <c r="I23" s="197">
        <f>I9-SUM(I11:I18)</f>
        <v>0</v>
      </c>
      <c r="J23" s="196" t="e">
        <f>I23/I$9</f>
        <v>#DIV/0!</v>
      </c>
      <c r="K23" s="197">
        <f>K9-SUM(K11:K18)</f>
        <v>0</v>
      </c>
      <c r="L23" s="196" t="e">
        <f>K23/K$9</f>
        <v>#DIV/0!</v>
      </c>
      <c r="M23" s="198">
        <f>M9-M21</f>
        <v>0</v>
      </c>
      <c r="N23" s="199" t="e">
        <f>M23/M$9</f>
        <v>#DIV/0!</v>
      </c>
    </row>
    <row r="24" spans="2:14" s="43" customFormat="1" ht="17.7" customHeight="1" thickBot="1" x14ac:dyDescent="0.3">
      <c r="B24" s="154"/>
      <c r="C24" s="192"/>
      <c r="D24" s="193"/>
      <c r="E24" s="192"/>
      <c r="F24" s="193"/>
      <c r="G24" s="192"/>
      <c r="H24" s="193"/>
      <c r="I24" s="192"/>
      <c r="J24" s="193"/>
      <c r="K24" s="192"/>
      <c r="L24" s="193"/>
      <c r="M24" s="203"/>
      <c r="N24" s="202"/>
    </row>
    <row r="25" spans="2:14" s="43" customFormat="1" ht="17.7" customHeight="1" thickBot="1" x14ac:dyDescent="0.3">
      <c r="B25" s="204" t="s">
        <v>173</v>
      </c>
      <c r="C25" s="205"/>
      <c r="D25" s="206" t="e">
        <f>C25/C$9</f>
        <v>#DIV/0!</v>
      </c>
      <c r="E25" s="207"/>
      <c r="F25" s="206" t="e">
        <f>E25/E$9</f>
        <v>#DIV/0!</v>
      </c>
      <c r="G25" s="207"/>
      <c r="H25" s="206" t="e">
        <f>G25/G$9</f>
        <v>#DIV/0!</v>
      </c>
      <c r="I25" s="207"/>
      <c r="J25" s="206" t="e">
        <f>I25/I$9</f>
        <v>#DIV/0!</v>
      </c>
      <c r="K25" s="207"/>
      <c r="L25" s="206" t="e">
        <f>K25/K$9</f>
        <v>#DIV/0!</v>
      </c>
      <c r="M25" s="172">
        <f>+C25+E25+G25+I25+K25</f>
        <v>0</v>
      </c>
      <c r="N25" s="208" t="e">
        <f>M25/M$9</f>
        <v>#DIV/0!</v>
      </c>
    </row>
    <row r="26" spans="2:14" s="43" customFormat="1" ht="17.7" customHeight="1" thickBot="1" x14ac:dyDescent="0.3">
      <c r="B26" s="209" t="s">
        <v>175</v>
      </c>
      <c r="C26" s="200">
        <f>C23-C25</f>
        <v>0</v>
      </c>
      <c r="D26" s="193" t="e">
        <f>C26/C$9</f>
        <v>#DIV/0!</v>
      </c>
      <c r="E26" s="201">
        <f>E23-E25</f>
        <v>0</v>
      </c>
      <c r="F26" s="193" t="e">
        <f>E26/E$9</f>
        <v>#DIV/0!</v>
      </c>
      <c r="G26" s="201">
        <f>G23-G25</f>
        <v>0</v>
      </c>
      <c r="H26" s="193" t="e">
        <f>G26/G$9</f>
        <v>#DIV/0!</v>
      </c>
      <c r="I26" s="201">
        <f>I23-I25</f>
        <v>0</v>
      </c>
      <c r="J26" s="193" t="e">
        <f>I26/I$9</f>
        <v>#DIV/0!</v>
      </c>
      <c r="K26" s="201">
        <f>K23-K25</f>
        <v>0</v>
      </c>
      <c r="L26" s="193" t="e">
        <f>K26/K$9</f>
        <v>#DIV/0!</v>
      </c>
      <c r="M26" s="201">
        <f>M23-M25</f>
        <v>0</v>
      </c>
      <c r="N26" s="202" t="e">
        <f>M26/M$9</f>
        <v>#DIV/0!</v>
      </c>
    </row>
    <row r="27" spans="2:14" ht="17.7" customHeight="1" thickBot="1" x14ac:dyDescent="0.35">
      <c r="C27" s="122"/>
      <c r="D27" s="122"/>
      <c r="E27" s="122"/>
      <c r="F27" s="122"/>
      <c r="G27" s="122"/>
      <c r="H27" s="122"/>
      <c r="I27" s="122"/>
      <c r="J27" s="122"/>
    </row>
    <row r="28" spans="2:14" ht="15" thickBot="1" x14ac:dyDescent="0.35">
      <c r="B28" s="124"/>
      <c r="C28" s="210" t="s">
        <v>40</v>
      </c>
      <c r="D28" s="540">
        <f>'1 - Informations générales'!F8</f>
        <v>0</v>
      </c>
      <c r="E28" s="541"/>
      <c r="F28" s="143"/>
      <c r="G28" s="143"/>
      <c r="H28" s="143"/>
      <c r="I28" s="143"/>
      <c r="J28" s="143"/>
    </row>
    <row r="29" spans="2:14" x14ac:dyDescent="0.3">
      <c r="B29" s="124"/>
      <c r="C29" s="489" t="s">
        <v>41</v>
      </c>
      <c r="D29" s="529"/>
      <c r="E29" s="530"/>
      <c r="F29" s="143"/>
      <c r="G29" s="143"/>
      <c r="H29" s="143"/>
      <c r="I29" s="143"/>
      <c r="J29" s="143"/>
    </row>
    <row r="30" spans="2:14" ht="15" thickBot="1" x14ac:dyDescent="0.35">
      <c r="B30" s="124"/>
      <c r="C30" s="490"/>
      <c r="D30" s="531"/>
      <c r="E30" s="532"/>
      <c r="F30" s="143"/>
      <c r="G30" s="143"/>
      <c r="H30" s="143"/>
      <c r="I30" s="143"/>
      <c r="J30" s="143"/>
    </row>
    <row r="31" spans="2:14" ht="15" thickBot="1" x14ac:dyDescent="0.35">
      <c r="C31" s="142"/>
      <c r="D31" s="142"/>
      <c r="E31" s="124"/>
      <c r="F31" s="143"/>
      <c r="G31" s="143"/>
      <c r="H31" s="143"/>
      <c r="I31" s="143"/>
      <c r="J31" s="143"/>
    </row>
    <row r="32" spans="2:14" ht="15" thickBot="1" x14ac:dyDescent="0.35">
      <c r="B32" s="211" t="s">
        <v>16</v>
      </c>
      <c r="C32" s="143"/>
      <c r="D32" s="143"/>
      <c r="E32" s="143"/>
      <c r="F32" s="143"/>
      <c r="G32" s="143"/>
      <c r="I32" s="143"/>
      <c r="J32" s="143"/>
    </row>
    <row r="33" spans="2:14" x14ac:dyDescent="0.3">
      <c r="B33" s="315"/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7"/>
    </row>
    <row r="34" spans="2:14" x14ac:dyDescent="0.3">
      <c r="B34" s="318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20"/>
    </row>
    <row r="35" spans="2:14" x14ac:dyDescent="0.3">
      <c r="B35" s="318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20"/>
    </row>
    <row r="36" spans="2:14" x14ac:dyDescent="0.3"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20"/>
    </row>
    <row r="37" spans="2:14" x14ac:dyDescent="0.3">
      <c r="B37" s="318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20"/>
    </row>
    <row r="38" spans="2:14" x14ac:dyDescent="0.3">
      <c r="B38" s="318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20"/>
    </row>
    <row r="39" spans="2:14" x14ac:dyDescent="0.3">
      <c r="B39" s="318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20"/>
    </row>
    <row r="40" spans="2:14" ht="15" thickBot="1" x14ac:dyDescent="0.35">
      <c r="B40" s="321"/>
      <c r="C40" s="322"/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3"/>
    </row>
    <row r="42" spans="2:14" x14ac:dyDescent="0.3">
      <c r="C42" s="143"/>
      <c r="D42" s="143"/>
      <c r="E42" s="143"/>
      <c r="F42" s="143"/>
      <c r="G42" s="143"/>
      <c r="H42" s="143"/>
    </row>
    <row r="43" spans="2:14" x14ac:dyDescent="0.3">
      <c r="C43" s="143"/>
      <c r="D43" s="143"/>
      <c r="E43" s="143"/>
      <c r="F43" s="143"/>
      <c r="G43" s="143"/>
      <c r="H43" s="143"/>
    </row>
    <row r="44" spans="2:14" x14ac:dyDescent="0.3">
      <c r="C44" s="143"/>
      <c r="D44" s="143"/>
      <c r="E44" s="143"/>
      <c r="F44" s="143"/>
      <c r="G44" s="143"/>
      <c r="H44" s="143"/>
    </row>
    <row r="45" spans="2:14" x14ac:dyDescent="0.3">
      <c r="C45" s="143"/>
      <c r="D45" s="143"/>
      <c r="E45" s="143"/>
      <c r="F45" s="143"/>
      <c r="G45" s="143"/>
      <c r="H45" s="143"/>
    </row>
  </sheetData>
  <mergeCells count="8">
    <mergeCell ref="D29:E30"/>
    <mergeCell ref="B33:N40"/>
    <mergeCell ref="C29:C30"/>
    <mergeCell ref="B2:N2"/>
    <mergeCell ref="B3:N3"/>
    <mergeCell ref="B4:N4"/>
    <mergeCell ref="B6:N6"/>
    <mergeCell ref="D28:E28"/>
  </mergeCells>
  <conditionalFormatting sqref="D13">
    <cfRule type="cellIs" dxfId="0" priority="1" operator="lessThan">
      <formula>#REF!</formula>
    </cfRule>
  </conditionalFormatting>
  <dataValidations count="2">
    <dataValidation type="custom" allowBlank="1" showInputMessage="1" showErrorMessage="1" error="Doit être supérieur ou égal à 60%" sqref="Q13" xr:uid="{20111268-3AC0-4157-9031-5ED0D6062C5A}">
      <formula1>"&gt;= 60%"</formula1>
    </dataValidation>
    <dataValidation type="decimal" operator="greaterThanOrEqual" showErrorMessage="1" errorTitle="Attention" error="Doit être supérieur ou égal à 80%" sqref="E24:N24 E30:N30 E28:N28 E26:N26" xr:uid="{37A11F7B-B7AE-4E92-AFF1-6C7D10F5878C}">
      <formula1>0.8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5" orientation="landscape" verticalDpi="0" r:id="rId1"/>
</worksheet>
</file>

<file path=docMetadata/LabelInfo.xml><?xml version="1.0" encoding="utf-8"?>
<clbl:labelList xmlns:clbl="http://schemas.microsoft.com/office/2020/mipLabelMetadata">
  <clbl:label id="{849ce515-c842-403f-9fb2-23004611e57d}" enabled="0" method="" siteId="{849ce515-c842-403f-9fb2-23004611e5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1 - Informations générales</vt:lpstr>
      <vt:lpstr>2 - Dimension de la Société</vt:lpstr>
      <vt:lpstr>3 - Experience</vt:lpstr>
      <vt:lpstr>4 - Ratios Economiques</vt:lpstr>
      <vt:lpstr>5 - Tarifs &amp; Services</vt:lpstr>
      <vt:lpstr>6 - Marketing &amp; Qualité</vt:lpstr>
      <vt:lpstr>7 - Technique &amp; Investissement</vt:lpstr>
      <vt:lpstr>8 - Engagement financier</vt:lpstr>
      <vt:lpstr>9 - Business plan 5 ans</vt:lpstr>
      <vt:lpstr>'1 - Informations générales'!Zone_d_impression</vt:lpstr>
      <vt:lpstr>'2 - Dimension de la Société'!Zone_d_impression</vt:lpstr>
      <vt:lpstr>'3 - Experience'!Zone_d_impression</vt:lpstr>
      <vt:lpstr>'4 - Ratios Economiques'!Zone_d_impression</vt:lpstr>
      <vt:lpstr>'5 - Tarifs &amp; Services'!Zone_d_impression</vt:lpstr>
      <vt:lpstr>'6 - Marketing &amp; Qualité'!Zone_d_impression</vt:lpstr>
      <vt:lpstr>'7 - Technique &amp; Investissement'!Zone_d_impression</vt:lpstr>
      <vt:lpstr>'8 - Engagement financier'!Zone_d_impression</vt:lpstr>
      <vt:lpstr>'9 - Business plan 5 ans'!Zone_d_impression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Nolesini, Jérôme</dc:creator>
  <cp:lastModifiedBy>Nolesini, Jérôme</cp:lastModifiedBy>
  <cp:lastPrinted>2025-06-30T12:00:09Z</cp:lastPrinted>
  <dcterms:created xsi:type="dcterms:W3CDTF">2025-06-30T09:07:41Z</dcterms:created>
  <dcterms:modified xsi:type="dcterms:W3CDTF">2025-07-02T16:28:27Z</dcterms:modified>
</cp:coreProperties>
</file>